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10" yWindow="900" windowWidth="11475" windowHeight="7230" activeTab="2"/>
  </bookViews>
  <sheets>
    <sheet name="Summary" sheetId="2" r:id="rId1"/>
    <sheet name="Treasure" sheetId="1" r:id="rId2"/>
    <sheet name="Door" sheetId="3" r:id="rId3"/>
  </sheets>
  <definedNames>
    <definedName name="_xlnm._FilterDatabase" localSheetId="2" hidden="1">Door!$A$1:$G$95</definedName>
    <definedName name="_xlnm._FilterDatabase" localSheetId="1" hidden="1">Treasure!$A$1:$G$73</definedName>
  </definedNames>
  <calcPr calcId="144525"/>
</workbook>
</file>

<file path=xl/calcChain.xml><?xml version="1.0" encoding="utf-8"?>
<calcChain xmlns="http://schemas.openxmlformats.org/spreadsheetml/2006/main">
  <c r="V42" i="2" l="1"/>
  <c r="P40" i="2"/>
  <c r="P39" i="2"/>
  <c r="P38" i="2"/>
  <c r="V41" i="2"/>
  <c r="V40" i="2"/>
  <c r="I12" i="2"/>
  <c r="H12" i="2"/>
  <c r="F12" i="2"/>
  <c r="C12" i="2"/>
  <c r="E12" i="2"/>
  <c r="I11" i="2"/>
  <c r="H11" i="2"/>
  <c r="G11" i="2"/>
  <c r="F11" i="2"/>
  <c r="E11" i="2"/>
  <c r="D11" i="2"/>
  <c r="C11" i="2"/>
  <c r="E10" i="2"/>
  <c r="D10" i="2"/>
  <c r="C10" i="2"/>
  <c r="I10" i="2"/>
  <c r="H10" i="2"/>
  <c r="G10" i="2"/>
  <c r="F10" i="2"/>
  <c r="C22" i="2"/>
  <c r="C21" i="2"/>
  <c r="T3" i="2"/>
  <c r="D21" i="2" s="1"/>
  <c r="D22" i="2" l="1"/>
  <c r="C3" i="2"/>
  <c r="N3" i="2"/>
  <c r="C4" i="2" l="1"/>
</calcChain>
</file>

<file path=xl/sharedStrings.xml><?xml version="1.0" encoding="utf-8"?>
<sst xmlns="http://schemas.openxmlformats.org/spreadsheetml/2006/main" count="995" uniqueCount="334">
  <si>
    <t>Name</t>
  </si>
  <si>
    <t>Bonus</t>
  </si>
  <si>
    <t>Size</t>
  </si>
  <si>
    <t>N/A</t>
  </si>
  <si>
    <t>Hireling</t>
  </si>
  <si>
    <t>Text</t>
  </si>
  <si>
    <t>Allows you to carry and use one extra item, even if you could not otherwise.  If you lose your Hireling, the item goes, too.  You may discard your hireling for an automatic escape from any monster.  Keep this card in front of you, with your Treasures.</t>
  </si>
  <si>
    <t>Mithril Armor</t>
  </si>
  <si>
    <t>Big</t>
  </si>
  <si>
    <t>Small</t>
  </si>
  <si>
    <t>Class Restriction</t>
  </si>
  <si>
    <t>No Wizard</t>
  </si>
  <si>
    <t>Eleven-Foot Pole</t>
  </si>
  <si>
    <t>Armor</t>
  </si>
  <si>
    <t>2 Hands</t>
  </si>
  <si>
    <t>Value</t>
  </si>
  <si>
    <t>Limits</t>
  </si>
  <si>
    <t>No Warrior</t>
  </si>
  <si>
    <t>Rapier of Unfairness</t>
  </si>
  <si>
    <t>1 Hand</t>
  </si>
  <si>
    <t>Only Elf</t>
  </si>
  <si>
    <t>Shield of Ubiquity</t>
  </si>
  <si>
    <t>Only Warrior</t>
  </si>
  <si>
    <t>Swiss Army Polearm</t>
  </si>
  <si>
    <t>Only Human</t>
  </si>
  <si>
    <t>Helm of Courage</t>
  </si>
  <si>
    <t>Headgear</t>
  </si>
  <si>
    <t>Horny Helmet</t>
  </si>
  <si>
    <t>+3 for Elves</t>
  </si>
  <si>
    <t>Boots of Butt-Kicking</t>
  </si>
  <si>
    <t>Footgear</t>
  </si>
  <si>
    <t>Buckler of Swashing</t>
  </si>
  <si>
    <t>Flaming Armor</t>
  </si>
  <si>
    <t>Singing &amp; Dancing Sword</t>
  </si>
  <si>
    <t>No Thief</t>
  </si>
  <si>
    <t>Really Impressive Title</t>
  </si>
  <si>
    <t>Bad-Ass Bandana</t>
  </si>
  <si>
    <t>Limburger and Anchovy Sandwich</t>
  </si>
  <si>
    <t>Pointy Hat of Power</t>
  </si>
  <si>
    <t>Only Wizard</t>
  </si>
  <si>
    <t>Short Wide Armor</t>
  </si>
  <si>
    <t>Stepladder</t>
  </si>
  <si>
    <t>Chainsaw of Bloody Dismemberment</t>
  </si>
  <si>
    <t>Sneaky Bastard Sword</t>
  </si>
  <si>
    <t>Hoard!</t>
  </si>
  <si>
    <t>Draw 3 more Treasure cards immediately.  They are face-down if you drew this card face-down; otherwise, they are face-up.</t>
  </si>
  <si>
    <t>Steal a Level</t>
  </si>
  <si>
    <t>Pick one player to steal a level from.  You go up one.  He goes down one.</t>
  </si>
  <si>
    <t>Wand of Dowsing</t>
  </si>
  <si>
    <t>Go through the discards to find any one card you want.  Take that card and discard this one.</t>
  </si>
  <si>
    <t>Pollymorph Potion</t>
  </si>
  <si>
    <t>Use during any combat.  Turns any one monster into a parrot, which flies away, leaving its treasure behind.  Usable once only.</t>
  </si>
  <si>
    <t>Cotion of Ponfusion</t>
  </si>
  <si>
    <t>Use during any combat.  +3 to either side.  Usable once only.</t>
  </si>
  <si>
    <t>Flaming Poison Potion</t>
  </si>
  <si>
    <t>Flask of Glue</t>
  </si>
  <si>
    <t>Use when someone successfully escapes a combat for any reason.  They must re-roll their escape (even if it was automatic the first time).  Usable once only.</t>
  </si>
  <si>
    <t>Yuppie Water</t>
  </si>
  <si>
    <t>Use during any combat.  Usable once only, and only to help Elves.  +2 to each Elf in the battle.</t>
  </si>
  <si>
    <t>Electric Radioactive Acid Potion</t>
  </si>
  <si>
    <t>Use during any combat.  +5 to either side.  Usable once only.</t>
  </si>
  <si>
    <t>Friendship Potion</t>
  </si>
  <si>
    <t>Use during any combat.  Discard all monsters in the combat.  No treasure is gained, but the player may Loot The Room.  Usable once only.</t>
  </si>
  <si>
    <t>Invisibility Potion</t>
  </si>
  <si>
    <t>Use when your Run Away roll fails.  You escape automatically.  Usable once only.</t>
  </si>
  <si>
    <t>Nasty-Tasting Sports Drink</t>
  </si>
  <si>
    <t>Use during any combat.  +2 to either side.  Usable once only.</t>
  </si>
  <si>
    <t>Sandals of Protection</t>
  </si>
  <si>
    <t>Curse cards which you draw when kicking down a door have no effect.  (Curses cast by other players will still affect you.)</t>
  </si>
  <si>
    <t>Pretty Balloons</t>
  </si>
  <si>
    <t>No Value</t>
  </si>
  <si>
    <t>Use during any combat, for distraction.  +5 to either side.  Usable once only.</t>
  </si>
  <si>
    <t>Kneepads of Allure</t>
  </si>
  <si>
    <t>No player with a Level higher than yours can refuse your request for help against a monster, or even ask for a reward.  You cannot gain the winning level in a combat where your helper was compelled by the Kneepads.</t>
  </si>
  <si>
    <t>Wishing Ring</t>
  </si>
  <si>
    <t>Cancels any curse.  Play at any time.  Usable once only.</t>
  </si>
  <si>
    <t>Magic Lamp</t>
  </si>
  <si>
    <t>You may use the Lamp only on your turn.  It summons a genie who makes a single monster vanish, even if you had already failed your Run Away roll and it was about to catch you.  If it was the only monster you were facing, you may take its treasure but you don't gain a level.  Usable once only.</t>
  </si>
  <si>
    <t>Invoke Obscure Rules</t>
  </si>
  <si>
    <t>Go Up a Level</t>
  </si>
  <si>
    <t>Kill the Hireling</t>
  </si>
  <si>
    <t>Go Up a Level.  You can use this card only if a Hireling is in play (no matter who owns him).  Discard the Hireling.</t>
  </si>
  <si>
    <t>Mutilate the Bodies</t>
  </si>
  <si>
    <t>Go Up a Level.  This card can be played only after combat, but it does not have to be your combat.</t>
  </si>
  <si>
    <t>Potion of General Studliness</t>
  </si>
  <si>
    <t>Doppleganger</t>
  </si>
  <si>
    <t>Summons your exact duplicate, who fights beside you, so you double your combat strength.  You may use the Doppleganger only when you are the only player in the combat.  Usable once only.</t>
  </si>
  <si>
    <t>Loaded Die</t>
  </si>
  <si>
    <t>Play after you roll the die, for any reason.  Turn the die so the number of your choice is on top.  That's your roll.</t>
  </si>
  <si>
    <t>Whine at the GM</t>
  </si>
  <si>
    <t>Bow With Ribbons</t>
  </si>
  <si>
    <t>Staff of Napalm</t>
  </si>
  <si>
    <t>1,000 Gold Pieces</t>
  </si>
  <si>
    <t>Boil an Anthill</t>
  </si>
  <si>
    <t>Bribe GM With Food</t>
  </si>
  <si>
    <t>Convenient Addition Error</t>
  </si>
  <si>
    <t>Freezing Explosive Potion</t>
  </si>
  <si>
    <t>Potion of Halitosis</t>
  </si>
  <si>
    <t>Use during any combat.  +2 to either side, or instantly kills the Floating Nose.  Usable once only.</t>
  </si>
  <si>
    <t>Potion of Idiotic Bravery</t>
  </si>
  <si>
    <t>Sleep Potion</t>
  </si>
  <si>
    <t>Magic Missile</t>
  </si>
  <si>
    <t>Transferral Potion</t>
  </si>
  <si>
    <t>Play during any combat.  Any other player (your choice) fights the monster(s), may ask for help normally, and gets the treasure and levels if he wins.  The original player then resumes his turn, and may Loot The Room whether the combat was won or lost.  Usable once only.</t>
  </si>
  <si>
    <t>Tuba of Charm</t>
  </si>
  <si>
    <t>This melodious instrument captivates your foes, giving you +3 to Run Away.  If you successfully escape combat, snag a face-down Treasure on your way out.</t>
  </si>
  <si>
    <t>Boots of Running Really Fast</t>
  </si>
  <si>
    <t>Gives you +2 to Run Away.</t>
  </si>
  <si>
    <t>Leather Armor</t>
  </si>
  <si>
    <t>Slimy Armor</t>
  </si>
  <si>
    <t>Spiky Knees</t>
  </si>
  <si>
    <t>Rat on a Stick</t>
  </si>
  <si>
    <t>Hey, it's better than nothing!  You may discard this item, even if you are only carrying it, for an automatic escape from any monster of Level 8 or below.</t>
  </si>
  <si>
    <t>Broad Sword</t>
  </si>
  <si>
    <t>Cheese Grater of Peace</t>
  </si>
  <si>
    <t>Only Cleric</t>
  </si>
  <si>
    <t>Only Female</t>
  </si>
  <si>
    <t>Dagger of Treachery</t>
  </si>
  <si>
    <t>Only Thief</t>
  </si>
  <si>
    <t>Gentlemen's Club</t>
  </si>
  <si>
    <t>Only Male</t>
  </si>
  <si>
    <t>Huge Rock</t>
  </si>
  <si>
    <t>Cloak of Obscurity</t>
  </si>
  <si>
    <t>Hammer of Kneecapping</t>
  </si>
  <si>
    <t>Only Dwarf</t>
  </si>
  <si>
    <t>Mace of Sharpness</t>
  </si>
  <si>
    <t>Count:</t>
  </si>
  <si>
    <t>Treasures</t>
  </si>
  <si>
    <t>Probability:</t>
  </si>
  <si>
    <t>Go Up a Level.  You can't use this if you are currently the highest-Level player, or tied for highest.</t>
  </si>
  <si>
    <t>Elf</t>
  </si>
  <si>
    <t>Dwarf</t>
  </si>
  <si>
    <t>Thief</t>
  </si>
  <si>
    <t>Wizard</t>
  </si>
  <si>
    <t>Warrior</t>
  </si>
  <si>
    <t>Cleric</t>
  </si>
  <si>
    <t>Only Halfling</t>
  </si>
  <si>
    <t>Potted Plant</t>
  </si>
  <si>
    <t>Type</t>
  </si>
  <si>
    <t>Treasure</t>
  </si>
  <si>
    <t>Bad Stuff</t>
  </si>
  <si>
    <t>None.  Escape is automatic.</t>
  </si>
  <si>
    <t>Elves draw an extra Treasure after defeating it.</t>
  </si>
  <si>
    <t>Flying Frogs</t>
  </si>
  <si>
    <t>They bite!  Lose 2 levels.</t>
  </si>
  <si>
    <t>-1 to Run Away.</t>
  </si>
  <si>
    <t>Gelatinous Octahedron</t>
  </si>
  <si>
    <t>Drop all your Big items.</t>
  </si>
  <si>
    <t>+1 to Run Away.</t>
  </si>
  <si>
    <t>Large Angry Chicken</t>
  </si>
  <si>
    <t>Very Painful pecking.  Lose a level.</t>
  </si>
  <si>
    <t>Curse! Lose 1 Big Item</t>
  </si>
  <si>
    <t>Curse</t>
  </si>
  <si>
    <t>Choose one Big item to discard.</t>
  </si>
  <si>
    <t>Race</t>
  </si>
  <si>
    <t>You can carry any number of Big items.  You can have 6 cards in your hand.</t>
  </si>
  <si>
    <t>Half-Breed</t>
  </si>
  <si>
    <t>You may have two Race cards, and have all the advantages and disadvantages of each.  Or you may have one Race card and have all of its advantages and none of its disadvantages (for example, monsters that hate Elves will have no bonus against a half-Elf).  Lose this card if you lose your Race card(s).</t>
  </si>
  <si>
    <t>Help Me Out Here!</t>
  </si>
  <si>
    <t>Play this card while you are in combat.  Take one item from any other player.  At the moment you take it, that item must make the difference between your winning and losing that combat.  You may discard something of your own before taking the item, if you wish.</t>
  </si>
  <si>
    <t>Wandering Monster</t>
  </si>
  <si>
    <t>Play this card, with a Monster from your hand, when someone (including you!) is in combat.  Your monster joins the one already fighting - add their combat strengths.  If the character(s) must flee, resolve the Run Away attempts separately, in the order the victim chooses.</t>
  </si>
  <si>
    <t>Class</t>
  </si>
  <si>
    <t>Flight Spell:  You may discard up to 3 cards after rolling the die to Run Away; each one gives you a +1 bonus to flee.  Charm Spell:  You may discard your whole hand (minimum 3 cards) to charm a single Monster instead of fighting it.  Discard the Monster and take its Treasure, but don't gain levels.  If there are other monsters in the combat, fight them normally.</t>
  </si>
  <si>
    <t>Curse! Income Tax</t>
  </si>
  <si>
    <t>Discard one item of your choice.  Every other player must now discard an item, or items, totaling at least as much value as the item you discarded.  If they don’t' have enough to pay the full tax, they must discard all their items and lose a level.</t>
  </si>
  <si>
    <t>+1 to Run Away.  You go up a level for every monster you help someone else kill.</t>
  </si>
  <si>
    <t>Curse! Lose 1 Small Item</t>
  </si>
  <si>
    <t>Choose one small item to discard.  Any item that is not designated Big is small.</t>
  </si>
  <si>
    <t>Curse! Lose Two Cards</t>
  </si>
  <si>
    <t>First the player to the victim's left draws a card from the victim's hand and keeps it.  Then the player on the right does the same.</t>
  </si>
  <si>
    <t>Curse! Lose Your Class</t>
  </si>
  <si>
    <t>Discard your Class card, if you have one.  If you have two Classes in play, lose one of them (your choice).  If you have no Class, lose a level.</t>
  </si>
  <si>
    <t>Truly Obnoxious Curse!</t>
  </si>
  <si>
    <t>Lose The Item That Gives You The Biggest Bonus</t>
  </si>
  <si>
    <t>Enraged</t>
  </si>
  <si>
    <t>+5 to Monster.  Play during combat.  If the monster is defeated, draw one extra Treasure.</t>
  </si>
  <si>
    <t>Intelligent</t>
  </si>
  <si>
    <t>Enhancer</t>
  </si>
  <si>
    <t>Backstabbing:  You may discard a card to backstab another player (-2 in combat).  You may do this only once per victim per combat, but if two players are fighting a monster together, you can backstab each of them.  Theft:  You may discard a card to try to steal a small item carried by another player.  Roll a die; 4 or more succeeds.  Otherwise, you get whacked and lose a level.</t>
  </si>
  <si>
    <t>Ancient</t>
  </si>
  <si>
    <t>+10 to Monster.  Play during combat.  If the monster is defeated, draw two extra Treasures.</t>
  </si>
  <si>
    <t>Humongous</t>
  </si>
  <si>
    <t>Cheat!</t>
  </si>
  <si>
    <t>Play this card with an Item card you have in play, or when you play an Item card from your hand.  This item is legal for you to use even if it otherwise would not be.  Discard this card when you lose (sell, etc.) the attached item.</t>
  </si>
  <si>
    <t>Curse!</t>
  </si>
  <si>
    <t>Lose a Level.</t>
  </si>
  <si>
    <t>Platycore</t>
  </si>
  <si>
    <t>Monster</t>
  </si>
  <si>
    <t>Either discard your whole hand or lose 2 levels.</t>
  </si>
  <si>
    <t>Resists magic.  +6 against Wizards.</t>
  </si>
  <si>
    <t>Pukachu</t>
  </si>
  <si>
    <t>Projectile vomiting attack!  Discard your whole hand.</t>
  </si>
  <si>
    <t>Gain an extra level if you defeat it without using help or bonuses.</t>
  </si>
  <si>
    <t>Shrieking Geek</t>
  </si>
  <si>
    <t>You become a normal, boring Human.  Discard any Race or Class cards in play.</t>
  </si>
  <si>
    <t>+6 against Warriors.</t>
  </si>
  <si>
    <t>Amazon</t>
  </si>
  <si>
    <t>You have had your butt kicked by a woman.  Your macho munchkin pride is lost.  Lose your Class(es).  If you already had no Class, lose 3 levels.</t>
  </si>
  <si>
    <t>Will not attack females; just gives them 1 Treasure instead.</t>
  </si>
  <si>
    <t>Face Sucker</t>
  </si>
  <si>
    <t>When it sucks your face off, your Headgear goes with it.  Discard the Headgear you are wearing, and lose a level.</t>
  </si>
  <si>
    <t>It's gross!  +6 against Elves.</t>
  </si>
  <si>
    <t>Gazebo</t>
  </si>
  <si>
    <t>Lose 3 levels.</t>
  </si>
  <si>
    <t>No one can help you.  You must face the Gazebo alone.</t>
  </si>
  <si>
    <t>Bigfoot</t>
  </si>
  <si>
    <t>Stomps you flat and eats your hat.  Lose the Headgear you were wearing.</t>
  </si>
  <si>
    <t>+3 against Dwarves.</t>
  </si>
  <si>
    <t>Tongue Demon</t>
  </si>
  <si>
    <t>A really disgusting kiss costs you 2 levels (3 for Elves).</t>
  </si>
  <si>
    <t>A creature from Hell.  +4 against Clerics.  You must discard one item (your choice) before combat.</t>
  </si>
  <si>
    <t>Wannabe Vampire</t>
  </si>
  <si>
    <t>Blocks the door and tells you about his character.  Lose 3 levels.</t>
  </si>
  <si>
    <t>Instead of fighting, a Cleric can chase the Wannabe Vampire away just by going "booga booga," and take all his Treasure.  There is no level increase for this!</t>
  </si>
  <si>
    <t>Insurance Salesman</t>
  </si>
  <si>
    <t>You buy insurance.  Lose 1,000 Gold Pieces' worth of items.  If you don't have that much, lose all you have.</t>
  </si>
  <si>
    <t>Your Level does not count.  Fight him only with your bonuses!</t>
  </si>
  <si>
    <t>Stoned Golem</t>
  </si>
  <si>
    <t>He has the munchies.  He eats you.  You're dead.</t>
  </si>
  <si>
    <t>You may choose whether to fight the Stoned Golem or just wave, walk past and let him keep his treasure.  (Exception:  Halflings look tasty and must fight.)</t>
  </si>
  <si>
    <t>Unspeakably Awful Indescribable Horror</t>
  </si>
  <si>
    <t>Unspeakably awful death for anyone but a Wizard.  A Wizard merely loses his powers - discards the Wizard card.</t>
  </si>
  <si>
    <t>+4 against Warriors.</t>
  </si>
  <si>
    <t>Harpies</t>
  </si>
  <si>
    <t>Their music is really, really bad.  Lose 2 levels.</t>
  </si>
  <si>
    <t>They resist magic.  +5 against Wizards.</t>
  </si>
  <si>
    <t>Leperchaun</t>
  </si>
  <si>
    <t>He takes two items from you - one chosen by the player on either side of you.</t>
  </si>
  <si>
    <t>He's gross!  +5 against Elves.</t>
  </si>
  <si>
    <t>Snails on Speed</t>
  </si>
  <si>
    <t>They steal your treasure.  Roll a die and lose that many items or cards in your hand - your choice.</t>
  </si>
  <si>
    <t>-2 to Run Away.</t>
  </si>
  <si>
    <t>Net Troll</t>
  </si>
  <si>
    <t>Screws up the game balance by forcing you to let the player(s) of the highest Level take any one item (each) from you.</t>
  </si>
  <si>
    <t>He has no special powers, and he's really mad about it.</t>
  </si>
  <si>
    <t>Floating Nose</t>
  </si>
  <si>
    <t>It can sniff you out anywhere.  If you lose, you cannot flee; nothing will help you.  Lose 3 levels.</t>
  </si>
  <si>
    <t>If you don't want to fight the Floating Nose, you can bribe it with an item worth at least 200 Gold Pieces, and it will let you go.</t>
  </si>
  <si>
    <t>Ghoulfiends</t>
  </si>
  <si>
    <t>Your Level becomes equal to the lowest Level of any character in play.</t>
  </si>
  <si>
    <t>No items help against them - fight with your Level only.</t>
  </si>
  <si>
    <t>3,872 Orcs</t>
  </si>
  <si>
    <t>Roll a die.  On a 2 or less, they stomp you to death.  Otherwise, lose as many levels as the die shows.</t>
  </si>
  <si>
    <t>+6 against Dwarves, due to ancient grudges.</t>
  </si>
  <si>
    <t>Pit Bull</t>
  </si>
  <si>
    <t>Fang marks in your butt.  Lose 2 levels.</t>
  </si>
  <si>
    <t>If you can't defeat it, you may distract it (automatic escape) by dropping any wand, pole, or staff. (Fetch, Fido!)</t>
  </si>
  <si>
    <t>Crabs</t>
  </si>
  <si>
    <t>Discard armor and all items worn below the waist.</t>
  </si>
  <si>
    <t>Cannot be Outrun!</t>
  </si>
  <si>
    <t>Hippogriff</t>
  </si>
  <si>
    <t>You are stomped and chomped.  You drop things as you flee.  Starting with the player on your right, each player may take one Tresasure card from in front of you or (without looking) from your hand.</t>
  </si>
  <si>
    <t>Will not pursue anyone of Level 3 or below.</t>
  </si>
  <si>
    <t>King Tut</t>
  </si>
  <si>
    <t>Undead Monster</t>
  </si>
  <si>
    <t>Lose all your items and all cards in your hand.</t>
  </si>
  <si>
    <t>Will not pursue anyone of Level 3 or below.  Higher-Level characters lose 2 levels, even if they escape.</t>
  </si>
  <si>
    <t>Out to Lunch</t>
  </si>
  <si>
    <t>The monster in this room is on break.  Play this card during any combat.  The player facing the monster(s) discards them all and draws two Treasure cards immediately.</t>
  </si>
  <si>
    <t>Super Munchkin</t>
  </si>
  <si>
    <t>You may have two Class cards, and have all of the advantages and disadvantages of each.  Or you may have one Class card and have all of its advantagesa nd none of its disadvantages (for example, monsters that hate Clerics will have no bonus against a Super Cleric).  Lose this card if you lose all your Class card(s).</t>
  </si>
  <si>
    <t>Drooling Slime</t>
  </si>
  <si>
    <t>Discard the Footgear you are wearing.  Lose a level if you have no Footgear.</t>
  </si>
  <si>
    <t>Yucky slime!  +4 against Elves.</t>
  </si>
  <si>
    <t>Lame Goblin</t>
  </si>
  <si>
    <t>He whacks you with his crutch.  Lose a level.</t>
  </si>
  <si>
    <t>Maul Rat</t>
  </si>
  <si>
    <t>She whacks you.  Lose a level.</t>
  </si>
  <si>
    <t>A creatures from Hell.  +3 against Clerics.</t>
  </si>
  <si>
    <t>Divine Intervention</t>
  </si>
  <si>
    <t>You must play this card as soon as you get it.  All Clerics immediately go up a level.  This can be the winning level.  If this card makes you win, you are entitled to mock the other players mercilessly.</t>
  </si>
  <si>
    <t>Curse! Malign Mirror</t>
  </si>
  <si>
    <t>You are cursed!  In your next fight (only), you may not get any bonuses from items other than Armor.  A Wishing Ring, used before the next fight, will lift the curse.</t>
  </si>
  <si>
    <t>Illusion</t>
  </si>
  <si>
    <t>Play this card during any combat.  Discard any one monster in this combat, along with any cards that have been played to modify it, and replace with a monster card from your hand.</t>
  </si>
  <si>
    <t>Mate</t>
  </si>
  <si>
    <t>Another monster appears, of the same Level and with all the same Monster Enhancers.  If the monsters are defeated, draw tresasure for each and go up levels for each.</t>
  </si>
  <si>
    <t>Curse! Lose Your Race</t>
  </si>
  <si>
    <t>Discard any Race(s) you have in play and become a Human.</t>
  </si>
  <si>
    <t>Baby</t>
  </si>
  <si>
    <t>Play during combat.  If the monster is defeated, draw 1 fewer Treasure (minimum of 1).</t>
  </si>
  <si>
    <t>Berserking: You may discard up to 3 cards in combat; each one gives you a +1 bonus.  You win ties in combat.</t>
  </si>
  <si>
    <t>Halfling</t>
  </si>
  <si>
    <t>You may sell one item each turn for double price (other items are at normal price).  If you fail your initial Run Away roll, you may discard a card and try once more.</t>
  </si>
  <si>
    <t>Curse! Change Sex</t>
  </si>
  <si>
    <t>-5 to your next combat due to distraction. 77:77After that, there is no further penalty. However, the change is permanent.</t>
  </si>
  <si>
    <t>Curse! Change Race</t>
  </si>
  <si>
    <t>If you have no Race now, this curse has no effect.  Otherwise, go back through the discard pile, starting with the top discard.  The first Race card you come to replaces your current Race(s).  If you go through the discards without finding a Race card, you just lose your own Race(s).</t>
  </si>
  <si>
    <t>Lose the Armor You Are Wearing</t>
  </si>
  <si>
    <t>Lose the Footgear You Are Wearing</t>
  </si>
  <si>
    <t>Lose the Headgear You Are Wearing</t>
  </si>
  <si>
    <t>Curse! Change Class</t>
  </si>
  <si>
    <t>If you have no Class now, this curse has no effect.  Otherwise, go back through the discard pile, starting with the top discard.  The first Class card you come to rep-laces your current Class(es).  If you go through the discards without finding a Class card, you just lose your own Class(es).</t>
  </si>
  <si>
    <t>Levels Gained</t>
  </si>
  <si>
    <t>Monster Level</t>
  </si>
  <si>
    <t>Wight Brothers</t>
  </si>
  <si>
    <t>You are reduced to Level 1.</t>
  </si>
  <si>
    <t>Bullrog</t>
  </si>
  <si>
    <t>You are flayed to death.</t>
  </si>
  <si>
    <t>Will not pursue anyone of Level 4 or below.</t>
  </si>
  <si>
    <t>Squidzilla</t>
  </si>
  <si>
    <t>You are grabbed, slimed, crushed, and gobbled.  You are dead, dead, dead.  Any questions?</t>
  </si>
  <si>
    <t>Slimy!  Elves are at -4!  Will not pursue anyone of Level 4 or below except Elves.</t>
  </si>
  <si>
    <t>Plutonium Dragon</t>
  </si>
  <si>
    <t>You are roasted and eaten.  You are dead.</t>
  </si>
  <si>
    <t>Will not pursue anyone of Level 5 or below.</t>
  </si>
  <si>
    <t>Resurrection: When it is time for you to draw cards face-up, you may instead take some or all from the top of the appropriate discard pile.  You must then discard one card from your hand for each card so drawn.  Turning:  You may discard up to 3 cards in combat against an Undead creature.  Each discard gives you a +3 bonus.</t>
  </si>
  <si>
    <t>Curse! Chicken On Your Head</t>
  </si>
  <si>
    <t>-1 to all your die rolls.  Any Curse or Bad Stuff that removes your headgear will take the chicken with it.</t>
  </si>
  <si>
    <t>Curse! Duck of Doom</t>
  </si>
  <si>
    <t>You should know better than to pick up a duck in a dungeon.  Lose 2 levels.</t>
  </si>
  <si>
    <t>Mr. Bones</t>
  </si>
  <si>
    <t>His bony touch costs you 2 levels.</t>
  </si>
  <si>
    <t>If you must flee, you lose a level even if you escape.</t>
  </si>
  <si>
    <t>Undead Horse</t>
  </si>
  <si>
    <t>Kicks, bites, and smells awful.  Lose 2 levels.</t>
  </si>
  <si>
    <t>+5 against Dwarves.</t>
  </si>
  <si>
    <t>Lawyers</t>
  </si>
  <si>
    <t>He hits you with an injunction.  Let each other player draw one card from your hand, starting with the player to your left.  Discard any remainder.</t>
  </si>
  <si>
    <t>Door</t>
  </si>
  <si>
    <t>Monsters</t>
  </si>
  <si>
    <t>Undead:</t>
  </si>
  <si>
    <t>Treasures Affected:</t>
  </si>
  <si>
    <t>Class/Race Cards</t>
  </si>
  <si>
    <t>4</t>
  </si>
  <si>
    <t>Doors Affected:</t>
  </si>
  <si>
    <t>Pantyhose of Giant Strength</t>
  </si>
  <si>
    <t>Average Level:</t>
  </si>
  <si>
    <t>Monster Levels</t>
  </si>
  <si>
    <t>Sum:</t>
  </si>
  <si>
    <t>Average:</t>
  </si>
  <si>
    <t>Item Bonus</t>
  </si>
  <si>
    <t>Median:</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</si>
</sst>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Calibri"/>
      <family val="2"/>
      <scheme val="minor"/>
    </font>
    <font>
      <b/>
      <sz val="11"/>
      <color theme="1"/>
      <name val="Calibri"/>
      <family val="2"/>
      <scheme val="minor"/>
    </font>
    <font>
      <b/>
      <u/>
      <sz val="11"/>
      <color theme="1"/>
      <name val="Calibri"/>
      <family val="2"/>
      <scheme val="minor"/>
    </font>
  </fonts>
  <fills count="2">
    <fill>
      <patternFill patternType="none"/>
    </fill>
    <fill>
      <patternFill patternType="gray125"/>
    </fill>
  </fills>
  <borders count="9">
    <border>
      <left/>
      <right/>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cellStyleXfs>
  <cellXfs count="25">
    <xf numFmtId="0" fontId="0" fillId="0" borderId="0" xfId="0"/>
    <xf numFmtId="0" fontId="1" fillId="0" borderId="0" xfId="0" applyFont="1"/>
    <xf numFmtId="49" fontId="1" fillId="0" borderId="0" xfId="0" applyNumberFormat="1" applyFont="1"/>
    <xf numFmtId="49" fontId="0" fillId="0" borderId="0" xfId="0" applyNumberFormat="1"/>
    <xf numFmtId="0" fontId="0" fillId="0" borderId="0" xfId="0" applyNumberFormat="1"/>
    <xf numFmtId="49" fontId="0" fillId="0" borderId="0" xfId="0" applyNumberFormat="1" applyAlignment="1">
      <alignment horizontal="right"/>
    </xf>
    <xf numFmtId="0" fontId="1" fillId="0" borderId="1" xfId="0" applyFont="1" applyBorder="1"/>
    <xf numFmtId="0" fontId="0" fillId="0" borderId="0" xfId="0" applyBorder="1"/>
    <xf numFmtId="0" fontId="0" fillId="0" borderId="2" xfId="0" applyBorder="1"/>
    <xf numFmtId="0" fontId="0" fillId="0" borderId="1" xfId="0" applyBorder="1"/>
    <xf numFmtId="0" fontId="1" fillId="0" borderId="0" xfId="0" applyFont="1" applyBorder="1"/>
    <xf numFmtId="0" fontId="0" fillId="0" borderId="3" xfId="0" applyBorder="1"/>
    <xf numFmtId="0" fontId="0" fillId="0" borderId="4" xfId="0" applyBorder="1"/>
    <xf numFmtId="0" fontId="1" fillId="0" borderId="4" xfId="0" applyFont="1" applyBorder="1"/>
    <xf numFmtId="0" fontId="0" fillId="0" borderId="5" xfId="0" applyBorder="1"/>
    <xf numFmtId="0" fontId="2" fillId="0" borderId="6" xfId="0" applyFont="1" applyBorder="1"/>
    <xf numFmtId="0" fontId="0" fillId="0" borderId="7" xfId="0" applyBorder="1"/>
    <xf numFmtId="0" fontId="2" fillId="0" borderId="8" xfId="0" applyFont="1" applyBorder="1"/>
    <xf numFmtId="49" fontId="0" fillId="0" borderId="0" xfId="0" applyNumberFormat="1" applyBorder="1" applyAlignment="1">
      <alignment horizontal="right"/>
    </xf>
    <xf numFmtId="0" fontId="0" fillId="0" borderId="0" xfId="0" applyNumberFormat="1" applyBorder="1"/>
    <xf numFmtId="0" fontId="1" fillId="0" borderId="3" xfId="0" applyFont="1" applyBorder="1"/>
    <xf numFmtId="49" fontId="0" fillId="0" borderId="4" xfId="0" applyNumberFormat="1" applyBorder="1" applyAlignment="1">
      <alignment horizontal="right"/>
    </xf>
    <xf numFmtId="0" fontId="0" fillId="0" borderId="4" xfId="0" applyBorder="1" applyAlignment="1">
      <alignment horizontal="right"/>
    </xf>
    <xf numFmtId="49" fontId="0" fillId="0" borderId="5" xfId="0" applyNumberFormat="1" applyBorder="1" applyAlignment="1">
      <alignment horizontal="right"/>
    </xf>
    <xf numFmtId="0" fontId="0" fillId="0" borderId="8" xfId="0"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V42"/>
  <sheetViews>
    <sheetView topLeftCell="A7" zoomScale="175" zoomScaleNormal="175" workbookViewId="0">
      <selection activeCell="F32" sqref="F32"/>
    </sheetView>
  </sheetViews>
  <sheetFormatPr defaultRowHeight="15" x14ac:dyDescent="0.25"/>
  <cols>
    <col min="2" max="2" width="18.5703125" bestFit="1" customWidth="1"/>
    <col min="16" max="16" width="12" bestFit="1" customWidth="1"/>
    <col min="22" max="22" width="14.7109375" bestFit="1" customWidth="1"/>
  </cols>
  <sheetData>
    <row r="1" spans="2:22" ht="15.75" thickBot="1" x14ac:dyDescent="0.3"/>
    <row r="2" spans="2:22" ht="15.75" thickBot="1" x14ac:dyDescent="0.3">
      <c r="B2" s="15" t="s">
        <v>79</v>
      </c>
      <c r="C2" s="24"/>
      <c r="M2" s="15" t="s">
        <v>127</v>
      </c>
      <c r="N2" s="16"/>
      <c r="O2" s="16"/>
      <c r="P2" s="17" t="s">
        <v>332</v>
      </c>
      <c r="S2" s="15" t="s">
        <v>320</v>
      </c>
      <c r="T2" s="16"/>
      <c r="U2" s="16"/>
      <c r="V2" s="17" t="s">
        <v>329</v>
      </c>
    </row>
    <row r="3" spans="2:22" x14ac:dyDescent="0.25">
      <c r="B3" s="6" t="s">
        <v>126</v>
      </c>
      <c r="C3" s="8">
        <f>COUNTIF(Treasure!$G$2:$G$90,"Go Up a Level*")</f>
        <v>9</v>
      </c>
      <c r="M3" s="6" t="s">
        <v>126</v>
      </c>
      <c r="N3" s="7">
        <f>COUNTA(Treasure!A2:A90)</f>
        <v>72</v>
      </c>
      <c r="O3" s="7"/>
      <c r="P3" s="8">
        <v>3</v>
      </c>
      <c r="S3" s="6" t="s">
        <v>126</v>
      </c>
      <c r="T3" s="7">
        <f>COUNTA(Door!A2:A190)</f>
        <v>94</v>
      </c>
      <c r="U3" s="7"/>
      <c r="V3" s="8">
        <v>10</v>
      </c>
    </row>
    <row r="4" spans="2:22" ht="15.75" thickBot="1" x14ac:dyDescent="0.3">
      <c r="B4" s="20" t="s">
        <v>128</v>
      </c>
      <c r="C4" s="14">
        <f>C3/N3</f>
        <v>0.125</v>
      </c>
      <c r="M4" s="9"/>
      <c r="N4" s="7"/>
      <c r="O4" s="7"/>
      <c r="P4" s="8">
        <v>2</v>
      </c>
      <c r="S4" s="9"/>
      <c r="T4" s="7"/>
      <c r="U4" s="7"/>
      <c r="V4" s="8">
        <v>8</v>
      </c>
    </row>
    <row r="5" spans="2:22" x14ac:dyDescent="0.25">
      <c r="M5" s="9"/>
      <c r="N5" s="7"/>
      <c r="O5" s="7"/>
      <c r="P5" s="8">
        <v>4</v>
      </c>
      <c r="S5" s="9"/>
      <c r="T5" s="7"/>
      <c r="U5" s="7"/>
      <c r="V5" s="8">
        <v>12</v>
      </c>
    </row>
    <row r="6" spans="2:22" x14ac:dyDescent="0.25">
      <c r="M6" s="9"/>
      <c r="N6" s="7"/>
      <c r="O6" s="7"/>
      <c r="P6" s="8">
        <v>3</v>
      </c>
      <c r="S6" s="9"/>
      <c r="T6" s="7"/>
      <c r="U6" s="7"/>
      <c r="V6" s="8">
        <v>18</v>
      </c>
    </row>
    <row r="7" spans="2:22" x14ac:dyDescent="0.25">
      <c r="M7" s="9"/>
      <c r="N7" s="7"/>
      <c r="O7" s="7"/>
      <c r="P7" s="8">
        <v>2</v>
      </c>
      <c r="S7" s="9"/>
      <c r="T7" s="7"/>
      <c r="U7" s="7"/>
      <c r="V7" s="8">
        <v>1</v>
      </c>
    </row>
    <row r="8" spans="2:22" ht="15.75" thickBot="1" x14ac:dyDescent="0.3">
      <c r="M8" s="9"/>
      <c r="N8" s="7"/>
      <c r="O8" s="7"/>
      <c r="P8" s="8">
        <v>3</v>
      </c>
      <c r="S8" s="9"/>
      <c r="T8" s="7"/>
      <c r="U8" s="7"/>
      <c r="V8" s="8">
        <v>1</v>
      </c>
    </row>
    <row r="9" spans="2:22" ht="15.75" thickBot="1" x14ac:dyDescent="0.3">
      <c r="B9" s="15" t="s">
        <v>324</v>
      </c>
      <c r="C9" s="16" t="s">
        <v>131</v>
      </c>
      <c r="D9" s="16" t="s">
        <v>130</v>
      </c>
      <c r="E9" s="16" t="s">
        <v>283</v>
      </c>
      <c r="F9" s="16" t="s">
        <v>135</v>
      </c>
      <c r="G9" s="16" t="s">
        <v>132</v>
      </c>
      <c r="H9" s="16" t="s">
        <v>134</v>
      </c>
      <c r="I9" s="24" t="s">
        <v>133</v>
      </c>
      <c r="M9" s="9"/>
      <c r="N9" s="7"/>
      <c r="O9" s="7"/>
      <c r="P9" s="8">
        <v>3</v>
      </c>
      <c r="S9" s="9"/>
      <c r="T9" s="7"/>
      <c r="U9" s="7"/>
      <c r="V9" s="8">
        <v>8</v>
      </c>
    </row>
    <row r="10" spans="2:22" x14ac:dyDescent="0.25">
      <c r="B10" s="6" t="s">
        <v>126</v>
      </c>
      <c r="C10" s="7">
        <f>COUNTIF(Door!$A$2:$A$190,"Dwarf")</f>
        <v>3</v>
      </c>
      <c r="D10" s="7">
        <f>COUNTIF(Door!$A$2:$A$190,"Elf")</f>
        <v>3</v>
      </c>
      <c r="E10" s="7">
        <f>COUNTIF(Door!$A$2:$A$190,"Halfling")</f>
        <v>3</v>
      </c>
      <c r="F10" s="7">
        <f>COUNTIF(Door!$A$2:$A$190,"Cleric")</f>
        <v>3</v>
      </c>
      <c r="G10" s="7">
        <f>COUNTIF(Door!$A$2:$A$190,"Thief")</f>
        <v>3</v>
      </c>
      <c r="H10" s="7">
        <f>COUNTIF(Door!$A$2:$A$190,"Warrior")</f>
        <v>3</v>
      </c>
      <c r="I10" s="8">
        <f>COUNTIF(Door!$A$2:$A$190,"Wizard")</f>
        <v>3</v>
      </c>
      <c r="M10" s="9"/>
      <c r="N10" s="7"/>
      <c r="O10" s="7"/>
      <c r="P10" s="8">
        <v>4</v>
      </c>
      <c r="S10" s="9"/>
      <c r="T10" s="7"/>
      <c r="U10" s="7"/>
      <c r="V10" s="8">
        <v>10</v>
      </c>
    </row>
    <row r="11" spans="2:22" x14ac:dyDescent="0.25">
      <c r="B11" s="6" t="s">
        <v>323</v>
      </c>
      <c r="C11" s="7">
        <f>COUNTIF(Treasure!$F$2:$F$90,"Only Dwarf")</f>
        <v>2</v>
      </c>
      <c r="D11" s="18">
        <f>COUNTIF(Treasure!$F$2:$F$90,"Only Elf")+COUNTIFS(Treasure!$G$2:$G$90,"*Elves*",Treasure!$F$2:$F$90,"")</f>
        <v>4</v>
      </c>
      <c r="E11" s="18">
        <f>COUNTIF(Treasure!$F$2:$F$90,"Only Halfling")+COUNTIFS(Treasure!$G$2:$G$90,"*Halflings*",Treasure!$F$2:$F$90,"")</f>
        <v>2</v>
      </c>
      <c r="F11" s="19">
        <f>COUNTIF(Treasure!$F$2:$F$90,"Only Cleric")</f>
        <v>2</v>
      </c>
      <c r="G11" s="7">
        <f>COUNTIF(Treasure!$F$2:$F$90,"Only Thief")</f>
        <v>2</v>
      </c>
      <c r="H11" s="7">
        <f>COUNTIF(Treasure!$F$2:$F$90,"Only Warrior")</f>
        <v>1</v>
      </c>
      <c r="I11" s="8">
        <f>COUNTIF(Treasure!$F$2:$F$90,"Only Wizard")</f>
        <v>2</v>
      </c>
      <c r="M11" s="9"/>
      <c r="N11" s="7"/>
      <c r="O11" s="7"/>
      <c r="P11" s="8">
        <v>3</v>
      </c>
      <c r="S11" s="9"/>
      <c r="T11" s="7"/>
      <c r="U11" s="7"/>
      <c r="V11" s="8">
        <v>2</v>
      </c>
    </row>
    <row r="12" spans="2:22" ht="15.75" thickBot="1" x14ac:dyDescent="0.3">
      <c r="B12" s="20" t="s">
        <v>326</v>
      </c>
      <c r="C12" s="21">
        <f>COUNTIFS(Door!$G$2:$G$190,"*Dwarf*")+COUNTIFS(Door!$F$2:$F$190,"*Dwarf*")+COUNTIFS(Door!$G$2:$G$190,"*Dwarves*")+COUNTIFS(Door!$F$2:$F$190,"*Dwarves*")</f>
        <v>3</v>
      </c>
      <c r="D12" s="21" t="s">
        <v>325</v>
      </c>
      <c r="E12" s="21">
        <f>COUNTIFS(Door!$G$2:$G$190,"*Halfling*")+COUNTIFS(Door!$F$2:$F$190,"*Halfling*")</f>
        <v>1</v>
      </c>
      <c r="F12" s="21">
        <f>COUNTIFS(Door!$G$2:$G$190,"*Cleric*")+COUNTIFS(Door!$F$2:$F$190,"*Cleric*")</f>
        <v>6</v>
      </c>
      <c r="G12" s="22">
        <v>0</v>
      </c>
      <c r="H12" s="21">
        <f>COUNTIFS(Door!$G$2:$G$190,"*Warrior*")+COUNTIFS(Door!$F$2:$F$190,"*Warrior*")</f>
        <v>2</v>
      </c>
      <c r="I12" s="23">
        <f>COUNTIFS(Door!$G$2:$G$190,"*Wizard*")+COUNTIFS(Door!$F$2:$F$190,"*Wizard*")</f>
        <v>3</v>
      </c>
      <c r="M12" s="9"/>
      <c r="N12" s="7"/>
      <c r="O12" s="7"/>
      <c r="P12" s="8">
        <v>1</v>
      </c>
      <c r="S12" s="9"/>
      <c r="T12" s="7"/>
      <c r="U12" s="7"/>
      <c r="V12" s="8">
        <v>8</v>
      </c>
    </row>
    <row r="13" spans="2:22" x14ac:dyDescent="0.25">
      <c r="B13" s="1"/>
      <c r="M13" s="9"/>
      <c r="N13" s="7"/>
      <c r="O13" s="7"/>
      <c r="P13" s="8">
        <v>2</v>
      </c>
      <c r="S13" s="9"/>
      <c r="T13" s="7"/>
      <c r="U13" s="7"/>
      <c r="V13" s="8">
        <v>2</v>
      </c>
    </row>
    <row r="14" spans="2:22" x14ac:dyDescent="0.25">
      <c r="B14" s="1"/>
      <c r="D14" s="5"/>
      <c r="E14" s="3"/>
      <c r="F14" s="4"/>
      <c r="M14" s="9"/>
      <c r="N14" s="7"/>
      <c r="O14" s="7"/>
      <c r="P14" s="8">
        <v>3</v>
      </c>
      <c r="S14" s="9"/>
      <c r="T14" s="7"/>
      <c r="U14" s="7"/>
      <c r="V14" s="8">
        <v>8</v>
      </c>
    </row>
    <row r="15" spans="2:22" x14ac:dyDescent="0.25">
      <c r="M15" s="9"/>
      <c r="N15" s="7"/>
      <c r="O15" s="7"/>
      <c r="P15" s="8">
        <v>4</v>
      </c>
      <c r="S15" s="9"/>
      <c r="T15" s="7"/>
      <c r="U15" s="7"/>
      <c r="V15" s="8">
        <v>4</v>
      </c>
    </row>
    <row r="16" spans="2:22" x14ac:dyDescent="0.25">
      <c r="M16" s="9"/>
      <c r="N16" s="7"/>
      <c r="O16" s="7"/>
      <c r="P16" s="8">
        <v>1</v>
      </c>
      <c r="S16" s="9"/>
      <c r="T16" s="7"/>
      <c r="U16" s="7"/>
      <c r="V16" s="8">
        <v>16</v>
      </c>
    </row>
    <row r="17" spans="2:22" x14ac:dyDescent="0.25">
      <c r="M17" s="9"/>
      <c r="N17" s="7"/>
      <c r="O17" s="7"/>
      <c r="P17" s="8">
        <v>1</v>
      </c>
      <c r="S17" s="9"/>
      <c r="T17" s="7"/>
      <c r="U17" s="7"/>
      <c r="V17" s="8">
        <v>14</v>
      </c>
    </row>
    <row r="18" spans="2:22" x14ac:dyDescent="0.25">
      <c r="M18" s="9"/>
      <c r="N18" s="7"/>
      <c r="O18" s="7"/>
      <c r="P18" s="8">
        <v>1</v>
      </c>
      <c r="S18" s="9"/>
      <c r="T18" s="7"/>
      <c r="U18" s="7"/>
      <c r="V18" s="8">
        <v>16</v>
      </c>
    </row>
    <row r="19" spans="2:22" ht="15.75" thickBot="1" x14ac:dyDescent="0.3">
      <c r="M19" s="9"/>
      <c r="N19" s="7"/>
      <c r="O19" s="7"/>
      <c r="P19" s="8">
        <v>3</v>
      </c>
      <c r="S19" s="9"/>
      <c r="T19" s="7"/>
      <c r="U19" s="7"/>
      <c r="V19" s="8">
        <v>1</v>
      </c>
    </row>
    <row r="20" spans="2:22" ht="15.75" thickBot="1" x14ac:dyDescent="0.3">
      <c r="B20" s="15" t="s">
        <v>321</v>
      </c>
      <c r="C20" s="16"/>
      <c r="D20" s="24"/>
      <c r="M20" s="9"/>
      <c r="N20" s="7"/>
      <c r="O20" s="7"/>
      <c r="P20" s="8">
        <v>1</v>
      </c>
      <c r="S20" s="9"/>
      <c r="T20" s="7"/>
      <c r="U20" s="7"/>
      <c r="V20" s="8">
        <v>2</v>
      </c>
    </row>
    <row r="21" spans="2:22" x14ac:dyDescent="0.25">
      <c r="B21" s="6" t="s">
        <v>126</v>
      </c>
      <c r="C21" s="7">
        <f>COUNTIF(Door!$B$2:$B$190,"Monster")+COUNTIF(Door!$B$2:$B$190,"Undead Monster")</f>
        <v>37</v>
      </c>
      <c r="D21" s="8">
        <f>37/T3</f>
        <v>0.39361702127659576</v>
      </c>
      <c r="M21" s="9"/>
      <c r="N21" s="7"/>
      <c r="O21" s="7"/>
      <c r="P21" s="8">
        <v>3</v>
      </c>
      <c r="S21" s="9"/>
      <c r="T21" s="7"/>
      <c r="U21" s="7"/>
      <c r="V21" s="8">
        <v>6</v>
      </c>
    </row>
    <row r="22" spans="2:22" x14ac:dyDescent="0.25">
      <c r="B22" s="6" t="s">
        <v>322</v>
      </c>
      <c r="C22" s="7">
        <f>COUNTIF(Door!$B$2:$B$190,"Undead Monster")</f>
        <v>4</v>
      </c>
      <c r="D22" s="8">
        <f>C22/T3</f>
        <v>4.2553191489361701E-2</v>
      </c>
      <c r="M22" s="9"/>
      <c r="N22" s="7"/>
      <c r="O22" s="7"/>
      <c r="P22" s="8">
        <v>4</v>
      </c>
      <c r="S22" s="9"/>
      <c r="T22" s="7"/>
      <c r="U22" s="7"/>
      <c r="V22" s="8">
        <v>4</v>
      </c>
    </row>
    <row r="23" spans="2:22" ht="15.75" thickBot="1" x14ac:dyDescent="0.3">
      <c r="B23" s="20" t="s">
        <v>328</v>
      </c>
      <c r="C23" s="12">
        <v>8.08</v>
      </c>
      <c r="D23" s="14"/>
      <c r="M23" s="9"/>
      <c r="N23" s="7"/>
      <c r="O23" s="7"/>
      <c r="P23" s="8">
        <v>3</v>
      </c>
      <c r="S23" s="9"/>
      <c r="T23" s="7"/>
      <c r="U23" s="7"/>
      <c r="V23" s="8">
        <v>1</v>
      </c>
    </row>
    <row r="24" spans="2:22" x14ac:dyDescent="0.25">
      <c r="M24" s="9"/>
      <c r="N24" s="7"/>
      <c r="O24" s="7"/>
      <c r="P24" s="8">
        <v>3</v>
      </c>
      <c r="S24" s="9"/>
      <c r="T24" s="7"/>
      <c r="U24" s="7"/>
      <c r="V24" s="8">
        <v>2</v>
      </c>
    </row>
    <row r="25" spans="2:22" x14ac:dyDescent="0.25">
      <c r="M25" s="9"/>
      <c r="N25" s="7"/>
      <c r="O25" s="7"/>
      <c r="P25" s="8">
        <v>3</v>
      </c>
      <c r="S25" s="9"/>
      <c r="T25" s="7"/>
      <c r="U25" s="7"/>
      <c r="V25" s="8">
        <v>10</v>
      </c>
    </row>
    <row r="26" spans="2:22" x14ac:dyDescent="0.25">
      <c r="M26" s="9"/>
      <c r="N26" s="7"/>
      <c r="O26" s="7"/>
      <c r="P26" s="8">
        <v>3</v>
      </c>
      <c r="S26" s="9"/>
      <c r="T26" s="7"/>
      <c r="U26" s="7"/>
      <c r="V26" s="8">
        <v>2</v>
      </c>
    </row>
    <row r="27" spans="2:22" x14ac:dyDescent="0.25">
      <c r="M27" s="9"/>
      <c r="N27" s="7"/>
      <c r="O27" s="7"/>
      <c r="P27" s="8">
        <v>1</v>
      </c>
      <c r="S27" s="9"/>
      <c r="T27" s="7"/>
      <c r="U27" s="7"/>
      <c r="V27" s="8">
        <v>6</v>
      </c>
    </row>
    <row r="28" spans="2:22" x14ac:dyDescent="0.25">
      <c r="M28" s="9"/>
      <c r="N28" s="7"/>
      <c r="O28" s="7"/>
      <c r="P28" s="8">
        <v>3</v>
      </c>
      <c r="S28" s="9"/>
      <c r="T28" s="7"/>
      <c r="U28" s="7"/>
      <c r="V28" s="8">
        <v>20</v>
      </c>
    </row>
    <row r="29" spans="2:22" x14ac:dyDescent="0.25">
      <c r="M29" s="9"/>
      <c r="N29" s="7"/>
      <c r="O29" s="7"/>
      <c r="P29" s="8">
        <v>4</v>
      </c>
      <c r="S29" s="9"/>
      <c r="T29" s="7"/>
      <c r="U29" s="7"/>
      <c r="V29" s="8">
        <v>1</v>
      </c>
    </row>
    <row r="30" spans="2:22" x14ac:dyDescent="0.25">
      <c r="M30" s="9"/>
      <c r="N30" s="7"/>
      <c r="O30" s="7"/>
      <c r="P30" s="8">
        <v>3</v>
      </c>
      <c r="S30" s="9"/>
      <c r="T30" s="7"/>
      <c r="U30" s="7"/>
      <c r="V30" s="8">
        <v>6</v>
      </c>
    </row>
    <row r="31" spans="2:22" x14ac:dyDescent="0.25">
      <c r="M31" s="9"/>
      <c r="N31" s="7"/>
      <c r="O31" s="7"/>
      <c r="P31" s="8">
        <v>2</v>
      </c>
      <c r="S31" s="9"/>
      <c r="T31" s="7"/>
      <c r="U31" s="7"/>
      <c r="V31" s="8">
        <v>6</v>
      </c>
    </row>
    <row r="32" spans="2:22" x14ac:dyDescent="0.25">
      <c r="M32" s="9"/>
      <c r="N32" s="7"/>
      <c r="O32" s="7"/>
      <c r="P32" s="8">
        <v>1</v>
      </c>
      <c r="S32" s="9"/>
      <c r="T32" s="7"/>
      <c r="U32" s="7"/>
      <c r="V32" s="8">
        <v>4</v>
      </c>
    </row>
    <row r="33" spans="13:22" x14ac:dyDescent="0.25">
      <c r="M33" s="9"/>
      <c r="N33" s="7"/>
      <c r="O33" s="7"/>
      <c r="P33" s="8">
        <v>2</v>
      </c>
      <c r="S33" s="9"/>
      <c r="T33" s="7"/>
      <c r="U33" s="7"/>
      <c r="V33" s="8">
        <v>18</v>
      </c>
    </row>
    <row r="34" spans="13:22" x14ac:dyDescent="0.25">
      <c r="M34" s="9"/>
      <c r="N34" s="7"/>
      <c r="O34" s="7"/>
      <c r="P34" s="8">
        <v>1</v>
      </c>
      <c r="S34" s="9"/>
      <c r="T34" s="7"/>
      <c r="U34" s="7"/>
      <c r="V34" s="8">
        <v>14</v>
      </c>
    </row>
    <row r="35" spans="13:22" x14ac:dyDescent="0.25">
      <c r="M35" s="9"/>
      <c r="N35" s="7"/>
      <c r="O35" s="7"/>
      <c r="P35" s="8">
        <v>5</v>
      </c>
      <c r="S35" s="9"/>
      <c r="T35" s="7"/>
      <c r="U35" s="7"/>
      <c r="V35" s="8">
        <v>12</v>
      </c>
    </row>
    <row r="36" spans="13:22" x14ac:dyDescent="0.25">
      <c r="M36" s="9"/>
      <c r="N36" s="7"/>
      <c r="O36" s="7"/>
      <c r="P36" s="8">
        <v>3</v>
      </c>
      <c r="S36" s="9"/>
      <c r="T36" s="7"/>
      <c r="U36" s="7"/>
      <c r="V36" s="8">
        <v>4</v>
      </c>
    </row>
    <row r="37" spans="13:22" x14ac:dyDescent="0.25">
      <c r="M37" s="9"/>
      <c r="N37" s="7"/>
      <c r="O37" s="7"/>
      <c r="P37" s="8">
        <v>4</v>
      </c>
      <c r="S37" s="9"/>
      <c r="T37" s="7"/>
      <c r="U37" s="7"/>
      <c r="V37" s="8">
        <v>14</v>
      </c>
    </row>
    <row r="38" spans="13:22" x14ac:dyDescent="0.25">
      <c r="M38" s="9"/>
      <c r="N38" s="7"/>
      <c r="O38" s="10" t="s">
        <v>330</v>
      </c>
      <c r="P38" s="8">
        <f>SUM(P3:P37)</f>
        <v>92</v>
      </c>
      <c r="S38" s="9"/>
      <c r="T38" s="7"/>
      <c r="U38" s="7"/>
      <c r="V38" s="8">
        <v>12</v>
      </c>
    </row>
    <row r="39" spans="13:22" x14ac:dyDescent="0.25">
      <c r="M39" s="9"/>
      <c r="N39" s="7"/>
      <c r="O39" s="10" t="s">
        <v>331</v>
      </c>
      <c r="P39" s="8">
        <f>AVERAGE(P3:P37)</f>
        <v>2.6285714285714286</v>
      </c>
      <c r="S39" s="9"/>
      <c r="T39" s="7"/>
      <c r="U39" s="7"/>
      <c r="V39" s="8">
        <v>16</v>
      </c>
    </row>
    <row r="40" spans="13:22" ht="15.75" thickBot="1" x14ac:dyDescent="0.3">
      <c r="M40" s="11"/>
      <c r="N40" s="12"/>
      <c r="O40" s="13" t="s">
        <v>333</v>
      </c>
      <c r="P40" s="14">
        <f>MEDIAN((P3:P37))</f>
        <v>3</v>
      </c>
      <c r="S40" s="9"/>
      <c r="T40" s="7"/>
      <c r="U40" s="10" t="s">
        <v>330</v>
      </c>
      <c r="V40" s="8">
        <f>SUM(V3:V39)</f>
        <v>299</v>
      </c>
    </row>
    <row r="41" spans="13:22" x14ac:dyDescent="0.25">
      <c r="S41" s="9"/>
      <c r="T41" s="7"/>
      <c r="U41" s="10" t="s">
        <v>331</v>
      </c>
      <c r="V41" s="8">
        <f>AVERAGE(V3:V39)</f>
        <v>8.0810810810810807</v>
      </c>
    </row>
    <row r="42" spans="13:22" ht="15.75" thickBot="1" x14ac:dyDescent="0.3">
      <c r="S42" s="11"/>
      <c r="T42" s="12"/>
      <c r="U42" s="13" t="s">
        <v>333</v>
      </c>
      <c r="V42" s="14">
        <f>MEDIAN(V3:V39)</f>
        <v>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3"/>
  <sheetViews>
    <sheetView zoomScale="145" zoomScaleNormal="145" workbookViewId="0">
      <pane ySplit="1" topLeftCell="A2" activePane="bottomLeft" state="frozen"/>
      <selection pane="bottomLeft" activeCell="C76" sqref="C76"/>
    </sheetView>
  </sheetViews>
  <sheetFormatPr defaultRowHeight="15" x14ac:dyDescent="0.25"/>
  <cols>
    <col min="1" max="1" width="25.7109375" style="1" bestFit="1" customWidth="1"/>
    <col min="6" max="6" width="15.5703125" style="3" bestFit="1" customWidth="1"/>
    <col min="7" max="7" width="9.140625" style="3"/>
  </cols>
  <sheetData>
    <row r="1" spans="1:7" s="1" customFormat="1" x14ac:dyDescent="0.25">
      <c r="A1" s="1" t="s">
        <v>0</v>
      </c>
      <c r="B1" s="1" t="s">
        <v>1</v>
      </c>
      <c r="C1" s="1" t="s">
        <v>2</v>
      </c>
      <c r="D1" s="1" t="s">
        <v>16</v>
      </c>
      <c r="E1" s="1" t="s">
        <v>15</v>
      </c>
      <c r="F1" s="2" t="s">
        <v>10</v>
      </c>
      <c r="G1" s="2" t="s">
        <v>5</v>
      </c>
    </row>
    <row r="2" spans="1:7" x14ac:dyDescent="0.25">
      <c r="A2" s="1" t="s">
        <v>92</v>
      </c>
      <c r="B2" t="s">
        <v>3</v>
      </c>
      <c r="C2" t="s">
        <v>3</v>
      </c>
      <c r="D2" t="s">
        <v>3</v>
      </c>
      <c r="E2" t="s">
        <v>3</v>
      </c>
      <c r="F2" s="3" t="s">
        <v>3</v>
      </c>
      <c r="G2" s="3" t="s">
        <v>79</v>
      </c>
    </row>
    <row r="3" spans="1:7" x14ac:dyDescent="0.25">
      <c r="A3" s="1" t="s">
        <v>36</v>
      </c>
      <c r="B3">
        <v>3</v>
      </c>
      <c r="C3" t="s">
        <v>9</v>
      </c>
      <c r="D3" t="s">
        <v>26</v>
      </c>
      <c r="E3">
        <v>400</v>
      </c>
      <c r="F3" s="3" t="s">
        <v>24</v>
      </c>
      <c r="G3" s="3" t="s">
        <v>3</v>
      </c>
    </row>
    <row r="4" spans="1:7" x14ac:dyDescent="0.25">
      <c r="A4" s="1" t="s">
        <v>93</v>
      </c>
      <c r="B4" t="s">
        <v>3</v>
      </c>
      <c r="C4" t="s">
        <v>3</v>
      </c>
      <c r="D4" t="s">
        <v>3</v>
      </c>
      <c r="E4" t="s">
        <v>3</v>
      </c>
      <c r="F4" s="3" t="s">
        <v>3</v>
      </c>
      <c r="G4" s="3" t="s">
        <v>79</v>
      </c>
    </row>
    <row r="5" spans="1:7" x14ac:dyDescent="0.25">
      <c r="A5" s="1" t="s">
        <v>29</v>
      </c>
      <c r="B5">
        <v>2</v>
      </c>
      <c r="C5" t="s">
        <v>9</v>
      </c>
      <c r="D5" t="s">
        <v>30</v>
      </c>
      <c r="E5">
        <v>400</v>
      </c>
      <c r="F5" s="3" t="s">
        <v>3</v>
      </c>
      <c r="G5" s="3" t="s">
        <v>3</v>
      </c>
    </row>
    <row r="6" spans="1:7" x14ac:dyDescent="0.25">
      <c r="A6" s="1" t="s">
        <v>106</v>
      </c>
      <c r="B6" t="s">
        <v>3</v>
      </c>
      <c r="C6" t="s">
        <v>9</v>
      </c>
      <c r="D6" t="s">
        <v>30</v>
      </c>
      <c r="E6">
        <v>400</v>
      </c>
      <c r="F6" s="3" t="s">
        <v>3</v>
      </c>
      <c r="G6" s="3" t="s">
        <v>107</v>
      </c>
    </row>
    <row r="7" spans="1:7" x14ac:dyDescent="0.25">
      <c r="A7" s="1" t="s">
        <v>90</v>
      </c>
      <c r="B7">
        <v>4</v>
      </c>
      <c r="C7" t="s">
        <v>9</v>
      </c>
      <c r="D7" t="s">
        <v>14</v>
      </c>
      <c r="E7">
        <v>800</v>
      </c>
      <c r="F7" s="3" t="s">
        <v>20</v>
      </c>
      <c r="G7" s="3" t="s">
        <v>3</v>
      </c>
    </row>
    <row r="8" spans="1:7" x14ac:dyDescent="0.25">
      <c r="A8" s="1" t="s">
        <v>94</v>
      </c>
      <c r="B8" t="s">
        <v>3</v>
      </c>
      <c r="C8" t="s">
        <v>3</v>
      </c>
      <c r="D8" t="s">
        <v>3</v>
      </c>
      <c r="E8" t="s">
        <v>3</v>
      </c>
      <c r="F8" s="3" t="s">
        <v>3</v>
      </c>
      <c r="G8" s="3" t="s">
        <v>79</v>
      </c>
    </row>
    <row r="9" spans="1:7" x14ac:dyDescent="0.25">
      <c r="A9" s="1" t="s">
        <v>113</v>
      </c>
      <c r="B9">
        <v>3</v>
      </c>
      <c r="C9" t="s">
        <v>9</v>
      </c>
      <c r="D9" t="s">
        <v>19</v>
      </c>
      <c r="E9">
        <v>400</v>
      </c>
      <c r="F9" s="3" t="s">
        <v>116</v>
      </c>
      <c r="G9" s="3" t="s">
        <v>3</v>
      </c>
    </row>
    <row r="10" spans="1:7" x14ac:dyDescent="0.25">
      <c r="A10" s="1" t="s">
        <v>31</v>
      </c>
      <c r="B10">
        <v>2</v>
      </c>
      <c r="C10" t="s">
        <v>9</v>
      </c>
      <c r="D10" t="s">
        <v>19</v>
      </c>
      <c r="E10">
        <v>400</v>
      </c>
      <c r="F10" s="3" t="s">
        <v>3</v>
      </c>
      <c r="G10" s="3" t="s">
        <v>3</v>
      </c>
    </row>
    <row r="11" spans="1:7" x14ac:dyDescent="0.25">
      <c r="A11" s="1" t="s">
        <v>42</v>
      </c>
      <c r="B11">
        <v>3</v>
      </c>
      <c r="C11" t="s">
        <v>8</v>
      </c>
      <c r="D11" t="s">
        <v>14</v>
      </c>
      <c r="E11">
        <v>600</v>
      </c>
      <c r="F11" s="3" t="s">
        <v>3</v>
      </c>
      <c r="G11" s="3" t="s">
        <v>3</v>
      </c>
    </row>
    <row r="12" spans="1:7" x14ac:dyDescent="0.25">
      <c r="A12" s="1" t="s">
        <v>114</v>
      </c>
      <c r="B12">
        <v>3</v>
      </c>
      <c r="C12" t="s">
        <v>9</v>
      </c>
      <c r="D12" t="s">
        <v>19</v>
      </c>
      <c r="E12">
        <v>400</v>
      </c>
      <c r="F12" s="3" t="s">
        <v>115</v>
      </c>
      <c r="G12" s="3" t="s">
        <v>3</v>
      </c>
    </row>
    <row r="13" spans="1:7" x14ac:dyDescent="0.25">
      <c r="A13" s="1" t="s">
        <v>122</v>
      </c>
      <c r="B13">
        <v>4</v>
      </c>
      <c r="C13" t="s">
        <v>9</v>
      </c>
      <c r="D13" t="s">
        <v>3</v>
      </c>
      <c r="E13">
        <v>600</v>
      </c>
      <c r="F13" s="3" t="s">
        <v>118</v>
      </c>
      <c r="G13" s="3" t="s">
        <v>3</v>
      </c>
    </row>
    <row r="14" spans="1:7" x14ac:dyDescent="0.25">
      <c r="A14" s="1" t="s">
        <v>95</v>
      </c>
      <c r="B14" t="s">
        <v>3</v>
      </c>
      <c r="C14" t="s">
        <v>3</v>
      </c>
      <c r="D14" t="s">
        <v>3</v>
      </c>
      <c r="E14" t="s">
        <v>3</v>
      </c>
      <c r="F14" s="3" t="s">
        <v>3</v>
      </c>
      <c r="G14" s="3" t="s">
        <v>79</v>
      </c>
    </row>
    <row r="15" spans="1:7" x14ac:dyDescent="0.25">
      <c r="A15" s="1" t="s">
        <v>52</v>
      </c>
      <c r="B15" t="s">
        <v>3</v>
      </c>
      <c r="C15" t="s">
        <v>9</v>
      </c>
      <c r="D15" t="s">
        <v>3</v>
      </c>
      <c r="E15">
        <v>100</v>
      </c>
      <c r="F15" s="3" t="s">
        <v>3</v>
      </c>
      <c r="G15" s="3" t="s">
        <v>53</v>
      </c>
    </row>
    <row r="16" spans="1:7" x14ac:dyDescent="0.25">
      <c r="A16" s="1" t="s">
        <v>117</v>
      </c>
      <c r="B16">
        <v>3</v>
      </c>
      <c r="C16" t="s">
        <v>9</v>
      </c>
      <c r="D16" t="s">
        <v>19</v>
      </c>
      <c r="E16">
        <v>400</v>
      </c>
      <c r="F16" s="3" t="s">
        <v>118</v>
      </c>
      <c r="G16" s="3" t="s">
        <v>3</v>
      </c>
    </row>
    <row r="17" spans="1:7" x14ac:dyDescent="0.25">
      <c r="A17" s="1" t="s">
        <v>85</v>
      </c>
      <c r="B17" t="s">
        <v>3</v>
      </c>
      <c r="C17" t="s">
        <v>9</v>
      </c>
      <c r="D17" t="s">
        <v>3</v>
      </c>
      <c r="E17">
        <v>300</v>
      </c>
      <c r="F17" s="3" t="s">
        <v>3</v>
      </c>
      <c r="G17" s="3" t="s">
        <v>86</v>
      </c>
    </row>
    <row r="18" spans="1:7" x14ac:dyDescent="0.25">
      <c r="A18" s="1" t="s">
        <v>59</v>
      </c>
      <c r="B18" t="s">
        <v>3</v>
      </c>
      <c r="C18" t="s">
        <v>9</v>
      </c>
      <c r="D18" t="s">
        <v>3</v>
      </c>
      <c r="E18">
        <v>200</v>
      </c>
      <c r="F18" s="3" t="s">
        <v>3</v>
      </c>
      <c r="G18" s="3" t="s">
        <v>60</v>
      </c>
    </row>
    <row r="19" spans="1:7" x14ac:dyDescent="0.25">
      <c r="A19" s="1" t="s">
        <v>12</v>
      </c>
      <c r="B19">
        <v>1</v>
      </c>
      <c r="C19" t="s">
        <v>9</v>
      </c>
      <c r="D19" t="s">
        <v>14</v>
      </c>
      <c r="E19">
        <v>200</v>
      </c>
      <c r="F19" s="3" t="s">
        <v>3</v>
      </c>
      <c r="G19" s="3" t="s">
        <v>3</v>
      </c>
    </row>
    <row r="20" spans="1:7" x14ac:dyDescent="0.25">
      <c r="A20" s="1" t="s">
        <v>32</v>
      </c>
      <c r="B20">
        <v>2</v>
      </c>
      <c r="C20" t="s">
        <v>9</v>
      </c>
      <c r="D20" t="s">
        <v>13</v>
      </c>
      <c r="E20">
        <v>400</v>
      </c>
      <c r="F20" s="3" t="s">
        <v>3</v>
      </c>
      <c r="G20" s="3" t="s">
        <v>3</v>
      </c>
    </row>
    <row r="21" spans="1:7" x14ac:dyDescent="0.25">
      <c r="A21" s="1" t="s">
        <v>54</v>
      </c>
      <c r="B21" t="s">
        <v>3</v>
      </c>
      <c r="C21" t="s">
        <v>9</v>
      </c>
      <c r="D21" t="s">
        <v>3</v>
      </c>
      <c r="E21">
        <v>100</v>
      </c>
      <c r="F21" s="3" t="s">
        <v>3</v>
      </c>
      <c r="G21" s="3" t="s">
        <v>53</v>
      </c>
    </row>
    <row r="22" spans="1:7" x14ac:dyDescent="0.25">
      <c r="A22" s="1" t="s">
        <v>55</v>
      </c>
      <c r="B22" t="s">
        <v>3</v>
      </c>
      <c r="C22" t="s">
        <v>9</v>
      </c>
      <c r="D22" t="s">
        <v>3</v>
      </c>
      <c r="E22">
        <v>100</v>
      </c>
      <c r="F22" s="3" t="s">
        <v>3</v>
      </c>
      <c r="G22" s="3" t="s">
        <v>56</v>
      </c>
    </row>
    <row r="23" spans="1:7" x14ac:dyDescent="0.25">
      <c r="A23" s="1" t="s">
        <v>96</v>
      </c>
      <c r="B23" t="s">
        <v>3</v>
      </c>
      <c r="C23" t="s">
        <v>9</v>
      </c>
      <c r="D23" t="s">
        <v>3</v>
      </c>
      <c r="E23">
        <v>100</v>
      </c>
      <c r="F23" s="3" t="s">
        <v>3</v>
      </c>
      <c r="G23" s="3" t="s">
        <v>53</v>
      </c>
    </row>
    <row r="24" spans="1:7" x14ac:dyDescent="0.25">
      <c r="A24" s="1" t="s">
        <v>61</v>
      </c>
      <c r="B24" t="s">
        <v>3</v>
      </c>
      <c r="C24" t="s">
        <v>9</v>
      </c>
      <c r="D24" t="s">
        <v>3</v>
      </c>
      <c r="E24">
        <v>200</v>
      </c>
      <c r="F24" s="3" t="s">
        <v>3</v>
      </c>
      <c r="G24" s="3" t="s">
        <v>62</v>
      </c>
    </row>
    <row r="25" spans="1:7" x14ac:dyDescent="0.25">
      <c r="A25" s="1" t="s">
        <v>119</v>
      </c>
      <c r="B25">
        <v>3</v>
      </c>
      <c r="C25" t="s">
        <v>9</v>
      </c>
      <c r="D25" t="s">
        <v>19</v>
      </c>
      <c r="E25">
        <v>400</v>
      </c>
      <c r="F25" s="3" t="s">
        <v>120</v>
      </c>
      <c r="G25" s="3" t="s">
        <v>3</v>
      </c>
    </row>
    <row r="26" spans="1:7" x14ac:dyDescent="0.25">
      <c r="A26" s="1" t="s">
        <v>123</v>
      </c>
      <c r="B26">
        <v>4</v>
      </c>
      <c r="C26" t="s">
        <v>9</v>
      </c>
      <c r="D26" t="s">
        <v>19</v>
      </c>
      <c r="E26">
        <v>600</v>
      </c>
      <c r="F26" s="3" t="s">
        <v>124</v>
      </c>
      <c r="G26" s="3" t="s">
        <v>3</v>
      </c>
    </row>
    <row r="27" spans="1:7" x14ac:dyDescent="0.25">
      <c r="A27" s="1" t="s">
        <v>25</v>
      </c>
      <c r="B27">
        <v>1</v>
      </c>
      <c r="C27" t="s">
        <v>9</v>
      </c>
      <c r="D27" t="s">
        <v>26</v>
      </c>
      <c r="E27">
        <v>200</v>
      </c>
      <c r="F27" s="3" t="s">
        <v>3</v>
      </c>
      <c r="G27" s="3" t="s">
        <v>3</v>
      </c>
    </row>
    <row r="28" spans="1:7" x14ac:dyDescent="0.25">
      <c r="A28" s="1" t="s">
        <v>4</v>
      </c>
      <c r="B28">
        <v>1</v>
      </c>
      <c r="C28" t="s">
        <v>9</v>
      </c>
      <c r="D28" t="s">
        <v>3</v>
      </c>
      <c r="E28" t="s">
        <v>3</v>
      </c>
      <c r="F28" s="3" t="s">
        <v>3</v>
      </c>
      <c r="G28" s="3" t="s">
        <v>6</v>
      </c>
    </row>
    <row r="29" spans="1:7" x14ac:dyDescent="0.25">
      <c r="A29" s="1" t="s">
        <v>44</v>
      </c>
      <c r="B29" t="s">
        <v>3</v>
      </c>
      <c r="C29" t="s">
        <v>3</v>
      </c>
      <c r="D29" t="s">
        <v>3</v>
      </c>
      <c r="E29" t="s">
        <v>3</v>
      </c>
      <c r="F29" s="3" t="s">
        <v>3</v>
      </c>
      <c r="G29" s="3" t="s">
        <v>45</v>
      </c>
    </row>
    <row r="30" spans="1:7" x14ac:dyDescent="0.25">
      <c r="A30" s="1" t="s">
        <v>27</v>
      </c>
      <c r="B30">
        <v>1</v>
      </c>
      <c r="C30" t="s">
        <v>9</v>
      </c>
      <c r="D30" t="s">
        <v>26</v>
      </c>
      <c r="E30">
        <v>600</v>
      </c>
      <c r="G30" s="3" t="s">
        <v>28</v>
      </c>
    </row>
    <row r="31" spans="1:7" x14ac:dyDescent="0.25">
      <c r="A31" s="1" t="s">
        <v>121</v>
      </c>
      <c r="B31">
        <v>3</v>
      </c>
      <c r="C31" t="s">
        <v>8</v>
      </c>
      <c r="D31" t="s">
        <v>14</v>
      </c>
      <c r="E31" t="s">
        <v>70</v>
      </c>
      <c r="F31" s="3" t="s">
        <v>3</v>
      </c>
      <c r="G31" s="3" t="s">
        <v>3</v>
      </c>
    </row>
    <row r="32" spans="1:7" x14ac:dyDescent="0.25">
      <c r="A32" s="1" t="s">
        <v>63</v>
      </c>
      <c r="B32" t="s">
        <v>3</v>
      </c>
      <c r="C32" t="s">
        <v>9</v>
      </c>
      <c r="D32" t="s">
        <v>3</v>
      </c>
      <c r="E32">
        <v>200</v>
      </c>
      <c r="F32" s="3" t="s">
        <v>3</v>
      </c>
      <c r="G32" s="3" t="s">
        <v>64</v>
      </c>
    </row>
    <row r="33" spans="1:7" x14ac:dyDescent="0.25">
      <c r="A33" s="1" t="s">
        <v>78</v>
      </c>
      <c r="B33" t="s">
        <v>3</v>
      </c>
      <c r="C33" t="s">
        <v>3</v>
      </c>
      <c r="D33" t="s">
        <v>3</v>
      </c>
      <c r="E33" t="s">
        <v>3</v>
      </c>
      <c r="F33" s="3" t="s">
        <v>3</v>
      </c>
      <c r="G33" s="3" t="s">
        <v>79</v>
      </c>
    </row>
    <row r="34" spans="1:7" x14ac:dyDescent="0.25">
      <c r="A34" s="1" t="s">
        <v>80</v>
      </c>
      <c r="B34" t="s">
        <v>3</v>
      </c>
      <c r="C34" t="s">
        <v>3</v>
      </c>
      <c r="D34" t="s">
        <v>3</v>
      </c>
      <c r="E34" t="s">
        <v>3</v>
      </c>
      <c r="F34" s="3" t="s">
        <v>3</v>
      </c>
      <c r="G34" s="3" t="s">
        <v>81</v>
      </c>
    </row>
    <row r="35" spans="1:7" x14ac:dyDescent="0.25">
      <c r="A35" s="1" t="s">
        <v>72</v>
      </c>
      <c r="B35" t="s">
        <v>3</v>
      </c>
      <c r="C35" t="s">
        <v>9</v>
      </c>
      <c r="D35" t="s">
        <v>3</v>
      </c>
      <c r="E35">
        <v>600</v>
      </c>
      <c r="F35" s="3" t="s">
        <v>3</v>
      </c>
      <c r="G35" s="3" t="s">
        <v>73</v>
      </c>
    </row>
    <row r="36" spans="1:7" x14ac:dyDescent="0.25">
      <c r="A36" s="1" t="s">
        <v>108</v>
      </c>
      <c r="B36">
        <v>1</v>
      </c>
      <c r="C36" t="s">
        <v>9</v>
      </c>
      <c r="D36" t="s">
        <v>13</v>
      </c>
      <c r="E36">
        <v>200</v>
      </c>
      <c r="F36" s="3" t="s">
        <v>3</v>
      </c>
      <c r="G36" s="3" t="s">
        <v>3</v>
      </c>
    </row>
    <row r="37" spans="1:7" x14ac:dyDescent="0.25">
      <c r="A37" s="1" t="s">
        <v>37</v>
      </c>
      <c r="B37">
        <v>3</v>
      </c>
      <c r="C37" t="s">
        <v>9</v>
      </c>
      <c r="D37" t="s">
        <v>3</v>
      </c>
      <c r="E37">
        <v>400</v>
      </c>
      <c r="F37" s="3" t="s">
        <v>136</v>
      </c>
      <c r="G37" s="3" t="s">
        <v>3</v>
      </c>
    </row>
    <row r="38" spans="1:7" x14ac:dyDescent="0.25">
      <c r="A38" s="1" t="s">
        <v>87</v>
      </c>
      <c r="B38" t="s">
        <v>3</v>
      </c>
      <c r="C38" t="s">
        <v>9</v>
      </c>
      <c r="D38" t="s">
        <v>3</v>
      </c>
      <c r="E38">
        <v>300</v>
      </c>
      <c r="F38" s="3" t="s">
        <v>3</v>
      </c>
      <c r="G38" s="3" t="s">
        <v>88</v>
      </c>
    </row>
    <row r="39" spans="1:7" x14ac:dyDescent="0.25">
      <c r="A39" s="1" t="s">
        <v>125</v>
      </c>
      <c r="B39">
        <v>4</v>
      </c>
      <c r="C39" t="s">
        <v>9</v>
      </c>
      <c r="D39" t="s">
        <v>19</v>
      </c>
      <c r="E39">
        <v>600</v>
      </c>
      <c r="F39" s="3" t="s">
        <v>115</v>
      </c>
      <c r="G39" s="3" t="s">
        <v>3</v>
      </c>
    </row>
    <row r="40" spans="1:7" x14ac:dyDescent="0.25">
      <c r="A40" s="1" t="s">
        <v>76</v>
      </c>
      <c r="B40" t="s">
        <v>3</v>
      </c>
      <c r="C40" t="s">
        <v>9</v>
      </c>
      <c r="D40" t="s">
        <v>3</v>
      </c>
      <c r="E40">
        <v>500</v>
      </c>
      <c r="F40" s="3" t="s">
        <v>3</v>
      </c>
      <c r="G40" s="3" t="s">
        <v>77</v>
      </c>
    </row>
    <row r="41" spans="1:7" x14ac:dyDescent="0.25">
      <c r="A41" s="1" t="s">
        <v>101</v>
      </c>
      <c r="B41" t="s">
        <v>3</v>
      </c>
      <c r="C41" t="s">
        <v>9</v>
      </c>
      <c r="D41" t="s">
        <v>3</v>
      </c>
      <c r="E41">
        <v>300</v>
      </c>
      <c r="F41" s="3" t="s">
        <v>3</v>
      </c>
      <c r="G41" s="3" t="s">
        <v>60</v>
      </c>
    </row>
    <row r="42" spans="1:7" x14ac:dyDescent="0.25">
      <c r="A42" s="1" t="s">
        <v>7</v>
      </c>
      <c r="B42">
        <v>3</v>
      </c>
      <c r="C42" t="s">
        <v>8</v>
      </c>
      <c r="D42" t="s">
        <v>13</v>
      </c>
      <c r="E42">
        <v>600</v>
      </c>
      <c r="F42" s="3" t="s">
        <v>11</v>
      </c>
      <c r="G42" s="3" t="s">
        <v>3</v>
      </c>
    </row>
    <row r="43" spans="1:7" x14ac:dyDescent="0.25">
      <c r="A43" s="1" t="s">
        <v>82</v>
      </c>
      <c r="B43" t="s">
        <v>3</v>
      </c>
      <c r="C43" t="s">
        <v>3</v>
      </c>
      <c r="D43" t="s">
        <v>3</v>
      </c>
      <c r="E43" t="s">
        <v>3</v>
      </c>
      <c r="F43" s="3" t="s">
        <v>3</v>
      </c>
      <c r="G43" s="3" t="s">
        <v>83</v>
      </c>
    </row>
    <row r="44" spans="1:7" x14ac:dyDescent="0.25">
      <c r="A44" s="1" t="s">
        <v>65</v>
      </c>
      <c r="B44" t="s">
        <v>3</v>
      </c>
      <c r="C44" t="s">
        <v>9</v>
      </c>
      <c r="D44" t="s">
        <v>3</v>
      </c>
      <c r="E44">
        <v>200</v>
      </c>
      <c r="F44" s="3" t="s">
        <v>3</v>
      </c>
      <c r="G44" s="3" t="s">
        <v>66</v>
      </c>
    </row>
    <row r="45" spans="1:7" x14ac:dyDescent="0.25">
      <c r="A45" s="1" t="s">
        <v>327</v>
      </c>
      <c r="B45">
        <v>3</v>
      </c>
      <c r="C45" t="s">
        <v>9</v>
      </c>
      <c r="D45" t="s">
        <v>3</v>
      </c>
      <c r="E45">
        <v>600</v>
      </c>
      <c r="F45" s="3" t="s">
        <v>17</v>
      </c>
      <c r="G45" s="3" t="s">
        <v>3</v>
      </c>
    </row>
    <row r="46" spans="1:7" x14ac:dyDescent="0.25">
      <c r="A46" s="1" t="s">
        <v>38</v>
      </c>
      <c r="B46">
        <v>3</v>
      </c>
      <c r="C46" t="s">
        <v>9</v>
      </c>
      <c r="D46" t="s">
        <v>26</v>
      </c>
      <c r="E46">
        <v>400</v>
      </c>
      <c r="F46" s="3" t="s">
        <v>39</v>
      </c>
      <c r="G46" s="3" t="s">
        <v>3</v>
      </c>
    </row>
    <row r="47" spans="1:7" x14ac:dyDescent="0.25">
      <c r="A47" s="1" t="s">
        <v>50</v>
      </c>
      <c r="B47" t="s">
        <v>3</v>
      </c>
      <c r="C47" t="s">
        <v>9</v>
      </c>
      <c r="D47" t="s">
        <v>3</v>
      </c>
      <c r="E47">
        <v>1300</v>
      </c>
      <c r="F47" s="3" t="s">
        <v>3</v>
      </c>
      <c r="G47" s="3" t="s">
        <v>51</v>
      </c>
    </row>
    <row r="48" spans="1:7" x14ac:dyDescent="0.25">
      <c r="A48" s="1" t="s">
        <v>84</v>
      </c>
      <c r="B48" t="s">
        <v>3</v>
      </c>
      <c r="C48" t="s">
        <v>3</v>
      </c>
      <c r="D48" t="s">
        <v>3</v>
      </c>
      <c r="E48" t="s">
        <v>3</v>
      </c>
      <c r="F48" s="3" t="s">
        <v>3</v>
      </c>
      <c r="G48" s="3" t="s">
        <v>79</v>
      </c>
    </row>
    <row r="49" spans="1:7" x14ac:dyDescent="0.25">
      <c r="A49" s="1" t="s">
        <v>97</v>
      </c>
      <c r="B49" t="s">
        <v>3</v>
      </c>
      <c r="C49" t="s">
        <v>9</v>
      </c>
      <c r="D49" t="s">
        <v>3</v>
      </c>
      <c r="E49">
        <v>100</v>
      </c>
      <c r="F49" s="3" t="s">
        <v>3</v>
      </c>
      <c r="G49" s="3" t="s">
        <v>98</v>
      </c>
    </row>
    <row r="50" spans="1:7" x14ac:dyDescent="0.25">
      <c r="A50" s="1" t="s">
        <v>99</v>
      </c>
      <c r="B50" t="s">
        <v>3</v>
      </c>
      <c r="C50" t="s">
        <v>9</v>
      </c>
      <c r="D50" t="s">
        <v>3</v>
      </c>
      <c r="E50">
        <v>100</v>
      </c>
      <c r="F50" s="3" t="s">
        <v>3</v>
      </c>
      <c r="G50" s="3" t="s">
        <v>66</v>
      </c>
    </row>
    <row r="51" spans="1:7" x14ac:dyDescent="0.25">
      <c r="A51" s="1" t="s">
        <v>69</v>
      </c>
      <c r="B51" t="s">
        <v>3</v>
      </c>
      <c r="C51" t="s">
        <v>9</v>
      </c>
      <c r="D51" t="s">
        <v>3</v>
      </c>
      <c r="E51" t="s">
        <v>70</v>
      </c>
      <c r="F51" s="3" t="s">
        <v>3</v>
      </c>
      <c r="G51" s="3" t="s">
        <v>71</v>
      </c>
    </row>
    <row r="52" spans="1:7" x14ac:dyDescent="0.25">
      <c r="A52" s="1" t="s">
        <v>18</v>
      </c>
      <c r="B52">
        <v>3</v>
      </c>
      <c r="C52" t="s">
        <v>9</v>
      </c>
      <c r="D52" t="s">
        <v>19</v>
      </c>
      <c r="E52">
        <v>600</v>
      </c>
      <c r="F52" s="3" t="s">
        <v>20</v>
      </c>
      <c r="G52" s="3" t="s">
        <v>3</v>
      </c>
    </row>
    <row r="53" spans="1:7" x14ac:dyDescent="0.25">
      <c r="A53" s="1" t="s">
        <v>111</v>
      </c>
      <c r="B53">
        <v>1</v>
      </c>
      <c r="C53" t="s">
        <v>9</v>
      </c>
      <c r="D53" t="s">
        <v>19</v>
      </c>
      <c r="E53" t="s">
        <v>70</v>
      </c>
      <c r="F53" s="3" t="s">
        <v>3</v>
      </c>
      <c r="G53" s="3" t="s">
        <v>112</v>
      </c>
    </row>
    <row r="54" spans="1:7" x14ac:dyDescent="0.25">
      <c r="A54" s="1" t="s">
        <v>35</v>
      </c>
      <c r="B54">
        <v>3</v>
      </c>
      <c r="C54" t="s">
        <v>9</v>
      </c>
      <c r="D54" t="s">
        <v>3</v>
      </c>
      <c r="E54" t="s">
        <v>3</v>
      </c>
      <c r="F54" s="3" t="s">
        <v>3</v>
      </c>
      <c r="G54" s="3" t="s">
        <v>3</v>
      </c>
    </row>
    <row r="55" spans="1:7" x14ac:dyDescent="0.25">
      <c r="A55" s="1" t="s">
        <v>67</v>
      </c>
      <c r="B55" t="s">
        <v>3</v>
      </c>
      <c r="C55" t="s">
        <v>9</v>
      </c>
      <c r="D55" t="s">
        <v>30</v>
      </c>
      <c r="E55">
        <v>700</v>
      </c>
      <c r="F55" s="3" t="s">
        <v>3</v>
      </c>
      <c r="G55" s="3" t="s">
        <v>68</v>
      </c>
    </row>
    <row r="56" spans="1:7" x14ac:dyDescent="0.25">
      <c r="A56" s="1" t="s">
        <v>21</v>
      </c>
      <c r="B56">
        <v>4</v>
      </c>
      <c r="C56" t="s">
        <v>8</v>
      </c>
      <c r="D56" t="s">
        <v>19</v>
      </c>
      <c r="E56">
        <v>600</v>
      </c>
      <c r="F56" s="3" t="s">
        <v>22</v>
      </c>
      <c r="G56" s="3" t="s">
        <v>3</v>
      </c>
    </row>
    <row r="57" spans="1:7" x14ac:dyDescent="0.25">
      <c r="A57" s="1" t="s">
        <v>40</v>
      </c>
      <c r="B57">
        <v>3</v>
      </c>
      <c r="C57" t="s">
        <v>9</v>
      </c>
      <c r="D57" t="s">
        <v>13</v>
      </c>
      <c r="E57">
        <v>400</v>
      </c>
      <c r="F57" s="3" t="s">
        <v>124</v>
      </c>
      <c r="G57" s="3" t="s">
        <v>3</v>
      </c>
    </row>
    <row r="58" spans="1:7" x14ac:dyDescent="0.25">
      <c r="A58" s="1" t="s">
        <v>33</v>
      </c>
      <c r="B58">
        <v>2</v>
      </c>
      <c r="C58" t="s">
        <v>9</v>
      </c>
      <c r="D58" t="s">
        <v>3</v>
      </c>
      <c r="E58">
        <v>400</v>
      </c>
      <c r="F58" s="3" t="s">
        <v>34</v>
      </c>
      <c r="G58" s="3" t="s">
        <v>3</v>
      </c>
    </row>
    <row r="59" spans="1:7" x14ac:dyDescent="0.25">
      <c r="A59" s="1" t="s">
        <v>100</v>
      </c>
      <c r="B59" t="s">
        <v>3</v>
      </c>
      <c r="C59" t="s">
        <v>9</v>
      </c>
      <c r="D59" t="s">
        <v>3</v>
      </c>
      <c r="E59">
        <v>100</v>
      </c>
      <c r="F59" s="3" t="s">
        <v>3</v>
      </c>
      <c r="G59" s="3" t="s">
        <v>66</v>
      </c>
    </row>
    <row r="60" spans="1:7" x14ac:dyDescent="0.25">
      <c r="A60" s="1" t="s">
        <v>109</v>
      </c>
      <c r="B60">
        <v>1</v>
      </c>
      <c r="C60" t="s">
        <v>9</v>
      </c>
      <c r="D60" t="s">
        <v>13</v>
      </c>
      <c r="E60">
        <v>200</v>
      </c>
      <c r="F60" s="3" t="s">
        <v>3</v>
      </c>
      <c r="G60" s="3" t="s">
        <v>3</v>
      </c>
    </row>
    <row r="61" spans="1:7" x14ac:dyDescent="0.25">
      <c r="A61" s="1" t="s">
        <v>43</v>
      </c>
      <c r="B61">
        <v>2</v>
      </c>
      <c r="C61" t="s">
        <v>9</v>
      </c>
      <c r="D61" t="s">
        <v>19</v>
      </c>
      <c r="E61">
        <v>400</v>
      </c>
      <c r="F61" s="3" t="s">
        <v>3</v>
      </c>
      <c r="G61" s="3" t="s">
        <v>3</v>
      </c>
    </row>
    <row r="62" spans="1:7" x14ac:dyDescent="0.25">
      <c r="A62" s="1" t="s">
        <v>110</v>
      </c>
      <c r="B62">
        <v>1</v>
      </c>
      <c r="C62" t="s">
        <v>9</v>
      </c>
      <c r="D62" t="s">
        <v>3</v>
      </c>
      <c r="E62">
        <v>200</v>
      </c>
      <c r="F62" s="3" t="s">
        <v>3</v>
      </c>
      <c r="G62" s="3" t="s">
        <v>3</v>
      </c>
    </row>
    <row r="63" spans="1:7" x14ac:dyDescent="0.25">
      <c r="A63" s="1" t="s">
        <v>91</v>
      </c>
      <c r="B63">
        <v>5</v>
      </c>
      <c r="C63" t="s">
        <v>9</v>
      </c>
      <c r="D63" t="s">
        <v>19</v>
      </c>
      <c r="E63">
        <v>800</v>
      </c>
      <c r="F63" s="3" t="s">
        <v>39</v>
      </c>
      <c r="G63" s="3" t="s">
        <v>3</v>
      </c>
    </row>
    <row r="64" spans="1:7" x14ac:dyDescent="0.25">
      <c r="A64" s="1" t="s">
        <v>46</v>
      </c>
      <c r="B64" t="s">
        <v>3</v>
      </c>
      <c r="C64" t="s">
        <v>3</v>
      </c>
      <c r="D64" t="s">
        <v>3</v>
      </c>
      <c r="E64" t="s">
        <v>3</v>
      </c>
      <c r="F64" s="3" t="s">
        <v>3</v>
      </c>
      <c r="G64" s="3" t="s">
        <v>47</v>
      </c>
    </row>
    <row r="65" spans="1:7" x14ac:dyDescent="0.25">
      <c r="A65" s="1" t="s">
        <v>41</v>
      </c>
      <c r="B65">
        <v>3</v>
      </c>
      <c r="C65" t="s">
        <v>8</v>
      </c>
      <c r="D65" t="s">
        <v>3</v>
      </c>
      <c r="E65">
        <v>400</v>
      </c>
      <c r="F65" t="s">
        <v>136</v>
      </c>
      <c r="G65" s="3" t="s">
        <v>3</v>
      </c>
    </row>
    <row r="66" spans="1:7" x14ac:dyDescent="0.25">
      <c r="A66" s="1" t="s">
        <v>23</v>
      </c>
      <c r="B66">
        <v>4</v>
      </c>
      <c r="C66" t="s">
        <v>8</v>
      </c>
      <c r="D66" t="s">
        <v>14</v>
      </c>
      <c r="E66">
        <v>600</v>
      </c>
      <c r="F66" s="3" t="s">
        <v>24</v>
      </c>
      <c r="G66" s="3" t="s">
        <v>3</v>
      </c>
    </row>
    <row r="67" spans="1:7" x14ac:dyDescent="0.25">
      <c r="A67" s="1" t="s">
        <v>102</v>
      </c>
      <c r="B67" t="s">
        <v>3</v>
      </c>
      <c r="C67" t="s">
        <v>9</v>
      </c>
      <c r="D67" t="s">
        <v>3</v>
      </c>
      <c r="E67">
        <v>300</v>
      </c>
      <c r="F67" s="3" t="s">
        <v>3</v>
      </c>
      <c r="G67" s="3" t="s">
        <v>103</v>
      </c>
    </row>
    <row r="68" spans="1:7" x14ac:dyDescent="0.25">
      <c r="A68" s="1" t="s">
        <v>104</v>
      </c>
      <c r="B68" t="s">
        <v>3</v>
      </c>
      <c r="C68" t="s">
        <v>8</v>
      </c>
      <c r="D68" t="s">
        <v>19</v>
      </c>
      <c r="E68">
        <v>300</v>
      </c>
      <c r="F68" s="3" t="s">
        <v>3</v>
      </c>
      <c r="G68" s="3" t="s">
        <v>105</v>
      </c>
    </row>
    <row r="69" spans="1:7" x14ac:dyDescent="0.25">
      <c r="A69" s="1" t="s">
        <v>48</v>
      </c>
      <c r="B69" t="s">
        <v>3</v>
      </c>
      <c r="C69" t="s">
        <v>9</v>
      </c>
      <c r="D69" t="s">
        <v>3</v>
      </c>
      <c r="E69">
        <v>1100</v>
      </c>
      <c r="F69" s="3" t="s">
        <v>3</v>
      </c>
      <c r="G69" s="3" t="s">
        <v>49</v>
      </c>
    </row>
    <row r="70" spans="1:7" x14ac:dyDescent="0.25">
      <c r="A70" s="1" t="s">
        <v>89</v>
      </c>
      <c r="B70" t="s">
        <v>3</v>
      </c>
      <c r="C70" t="s">
        <v>3</v>
      </c>
      <c r="D70" t="s">
        <v>3</v>
      </c>
      <c r="E70" t="s">
        <v>3</v>
      </c>
      <c r="F70" s="3" t="s">
        <v>3</v>
      </c>
      <c r="G70" s="3" t="s">
        <v>129</v>
      </c>
    </row>
    <row r="71" spans="1:7" x14ac:dyDescent="0.25">
      <c r="A71" s="1" t="s">
        <v>74</v>
      </c>
      <c r="B71" t="s">
        <v>3</v>
      </c>
      <c r="C71" t="s">
        <v>9</v>
      </c>
      <c r="D71" t="s">
        <v>3</v>
      </c>
      <c r="E71">
        <v>500</v>
      </c>
      <c r="F71" s="3" t="s">
        <v>3</v>
      </c>
      <c r="G71" s="3" t="s">
        <v>75</v>
      </c>
    </row>
    <row r="72" spans="1:7" x14ac:dyDescent="0.25">
      <c r="A72" s="1" t="s">
        <v>74</v>
      </c>
      <c r="B72" t="s">
        <v>3</v>
      </c>
      <c r="C72" t="s">
        <v>9</v>
      </c>
      <c r="D72" t="s">
        <v>3</v>
      </c>
      <c r="E72">
        <v>500</v>
      </c>
      <c r="F72" s="3" t="s">
        <v>3</v>
      </c>
      <c r="G72" s="3" t="s">
        <v>75</v>
      </c>
    </row>
    <row r="73" spans="1:7" x14ac:dyDescent="0.25">
      <c r="A73" s="1" t="s">
        <v>57</v>
      </c>
      <c r="B73" t="s">
        <v>3</v>
      </c>
      <c r="C73" t="s">
        <v>9</v>
      </c>
      <c r="D73" t="s">
        <v>3</v>
      </c>
      <c r="E73">
        <v>100</v>
      </c>
      <c r="F73" s="3" t="s">
        <v>20</v>
      </c>
      <c r="G73" s="3" t="s">
        <v>58</v>
      </c>
    </row>
  </sheetData>
  <autoFilter ref="A1:G73"/>
  <sortState ref="A2:G73">
    <sortCondition ref="A2:A73"/>
  </sortState>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5"/>
  <sheetViews>
    <sheetView tabSelected="1" zoomScale="145" zoomScaleNormal="145" workbookViewId="0">
      <pane ySplit="1" topLeftCell="A2" activePane="bottomLeft" state="frozen"/>
      <selection pane="bottomLeft" activeCell="M2" sqref="M2"/>
    </sheetView>
  </sheetViews>
  <sheetFormatPr defaultRowHeight="15" x14ac:dyDescent="0.25"/>
  <cols>
    <col min="1" max="1" width="21.85546875" style="1" bestFit="1" customWidth="1"/>
    <col min="3" max="3" width="13.85546875" bestFit="1" customWidth="1"/>
    <col min="4" max="4" width="13.5703125" bestFit="1" customWidth="1"/>
    <col min="6" max="6" width="32.140625" bestFit="1" customWidth="1"/>
    <col min="7" max="7" width="9.140625" style="3"/>
  </cols>
  <sheetData>
    <row r="1" spans="1:7" s="1" customFormat="1" x14ac:dyDescent="0.25">
      <c r="A1" s="1" t="s">
        <v>0</v>
      </c>
      <c r="B1" s="1" t="s">
        <v>138</v>
      </c>
      <c r="C1" s="1" t="s">
        <v>295</v>
      </c>
      <c r="D1" s="1" t="s">
        <v>294</v>
      </c>
      <c r="E1" s="1" t="s">
        <v>139</v>
      </c>
      <c r="F1" s="1" t="s">
        <v>140</v>
      </c>
      <c r="G1" s="2" t="s">
        <v>5</v>
      </c>
    </row>
    <row r="2" spans="1:7" ht="15" customHeight="1" x14ac:dyDescent="0.25">
      <c r="A2" s="1" t="s">
        <v>242</v>
      </c>
      <c r="B2" t="s">
        <v>188</v>
      </c>
      <c r="C2">
        <v>10</v>
      </c>
      <c r="D2">
        <v>1</v>
      </c>
      <c r="E2">
        <v>3</v>
      </c>
      <c r="F2" t="s">
        <v>243</v>
      </c>
      <c r="G2" s="3" t="s">
        <v>244</v>
      </c>
    </row>
    <row r="3" spans="1:7" ht="15" customHeight="1" x14ac:dyDescent="0.25">
      <c r="A3" s="1" t="s">
        <v>197</v>
      </c>
      <c r="B3" t="s">
        <v>188</v>
      </c>
      <c r="C3">
        <v>8</v>
      </c>
      <c r="D3">
        <v>1</v>
      </c>
      <c r="E3">
        <v>2</v>
      </c>
      <c r="F3" t="s">
        <v>198</v>
      </c>
      <c r="G3" s="3" t="s">
        <v>199</v>
      </c>
    </row>
    <row r="4" spans="1:7" ht="15" customHeight="1" x14ac:dyDescent="0.25">
      <c r="A4" s="1" t="s">
        <v>180</v>
      </c>
      <c r="B4" t="s">
        <v>178</v>
      </c>
      <c r="C4" t="s">
        <v>3</v>
      </c>
      <c r="D4" t="s">
        <v>3</v>
      </c>
      <c r="E4" t="s">
        <v>3</v>
      </c>
      <c r="F4" t="s">
        <v>3</v>
      </c>
      <c r="G4" s="3" t="s">
        <v>181</v>
      </c>
    </row>
    <row r="5" spans="1:7" ht="15" customHeight="1" x14ac:dyDescent="0.25">
      <c r="A5" s="1" t="s">
        <v>280</v>
      </c>
      <c r="B5" t="s">
        <v>178</v>
      </c>
      <c r="C5" t="s">
        <v>3</v>
      </c>
      <c r="D5" t="s">
        <v>3</v>
      </c>
      <c r="E5" t="s">
        <v>3</v>
      </c>
      <c r="F5" t="s">
        <v>3</v>
      </c>
      <c r="G5" s="3" t="s">
        <v>281</v>
      </c>
    </row>
    <row r="6" spans="1:7" ht="15" customHeight="1" x14ac:dyDescent="0.25">
      <c r="A6" s="1" t="s">
        <v>206</v>
      </c>
      <c r="B6" t="s">
        <v>188</v>
      </c>
      <c r="C6">
        <v>12</v>
      </c>
      <c r="D6">
        <v>1</v>
      </c>
      <c r="E6">
        <v>3</v>
      </c>
      <c r="F6" t="s">
        <v>207</v>
      </c>
      <c r="G6" s="3" t="s">
        <v>208</v>
      </c>
    </row>
    <row r="7" spans="1:7" ht="15" customHeight="1" x14ac:dyDescent="0.25">
      <c r="A7" s="1" t="s">
        <v>298</v>
      </c>
      <c r="B7" t="s">
        <v>188</v>
      </c>
      <c r="C7">
        <v>18</v>
      </c>
      <c r="D7">
        <v>2</v>
      </c>
      <c r="E7">
        <v>5</v>
      </c>
      <c r="F7" t="s">
        <v>299</v>
      </c>
      <c r="G7" s="3" t="s">
        <v>300</v>
      </c>
    </row>
    <row r="8" spans="1:7" ht="15" customHeight="1" x14ac:dyDescent="0.25">
      <c r="A8" s="1" t="s">
        <v>183</v>
      </c>
      <c r="C8" t="s">
        <v>3</v>
      </c>
      <c r="D8" t="s">
        <v>3</v>
      </c>
      <c r="E8" t="s">
        <v>3</v>
      </c>
      <c r="F8" t="s">
        <v>3</v>
      </c>
      <c r="G8" s="3" t="s">
        <v>184</v>
      </c>
    </row>
    <row r="9" spans="1:7" ht="15" customHeight="1" x14ac:dyDescent="0.25">
      <c r="A9" s="1" t="s">
        <v>135</v>
      </c>
      <c r="B9" t="s">
        <v>162</v>
      </c>
      <c r="C9" t="s">
        <v>3</v>
      </c>
      <c r="D9" t="s">
        <v>3</v>
      </c>
      <c r="E9" t="s">
        <v>3</v>
      </c>
      <c r="F9" t="s">
        <v>3</v>
      </c>
      <c r="G9" s="3" t="s">
        <v>307</v>
      </c>
    </row>
    <row r="10" spans="1:7" ht="15" customHeight="1" x14ac:dyDescent="0.25">
      <c r="A10" s="1" t="s">
        <v>135</v>
      </c>
      <c r="B10" t="s">
        <v>162</v>
      </c>
      <c r="C10" t="s">
        <v>3</v>
      </c>
      <c r="D10" t="s">
        <v>3</v>
      </c>
      <c r="E10" t="s">
        <v>3</v>
      </c>
      <c r="F10" t="s">
        <v>3</v>
      </c>
      <c r="G10" s="3" t="s">
        <v>307</v>
      </c>
    </row>
    <row r="11" spans="1:7" ht="15" customHeight="1" x14ac:dyDescent="0.25">
      <c r="A11" s="1" t="s">
        <v>135</v>
      </c>
      <c r="B11" t="s">
        <v>162</v>
      </c>
      <c r="C11" t="s">
        <v>3</v>
      </c>
      <c r="D11" t="s">
        <v>3</v>
      </c>
      <c r="E11" t="s">
        <v>3</v>
      </c>
      <c r="F11" t="s">
        <v>3</v>
      </c>
      <c r="G11" s="3" t="s">
        <v>307</v>
      </c>
    </row>
    <row r="12" spans="1:7" ht="15" customHeight="1" x14ac:dyDescent="0.25">
      <c r="A12" s="1" t="s">
        <v>248</v>
      </c>
      <c r="B12" t="s">
        <v>188</v>
      </c>
      <c r="C12">
        <v>1</v>
      </c>
      <c r="D12">
        <v>1</v>
      </c>
      <c r="E12">
        <v>1</v>
      </c>
      <c r="F12" t="s">
        <v>249</v>
      </c>
      <c r="G12" s="3" t="s">
        <v>250</v>
      </c>
    </row>
    <row r="13" spans="1:7" ht="15" customHeight="1" x14ac:dyDescent="0.25">
      <c r="A13" s="1" t="s">
        <v>185</v>
      </c>
      <c r="B13" t="s">
        <v>152</v>
      </c>
      <c r="C13" t="s">
        <v>3</v>
      </c>
      <c r="D13" t="s">
        <v>3</v>
      </c>
      <c r="E13" t="s">
        <v>3</v>
      </c>
      <c r="F13" t="s">
        <v>3</v>
      </c>
      <c r="G13" s="3" t="s">
        <v>186</v>
      </c>
    </row>
    <row r="14" spans="1:7" ht="15" customHeight="1" x14ac:dyDescent="0.25">
      <c r="A14" s="1" t="s">
        <v>185</v>
      </c>
      <c r="B14" t="s">
        <v>152</v>
      </c>
      <c r="C14" t="s">
        <v>3</v>
      </c>
      <c r="D14" t="s">
        <v>3</v>
      </c>
      <c r="E14" t="s">
        <v>3</v>
      </c>
      <c r="F14" t="s">
        <v>3</v>
      </c>
      <c r="G14" s="3" t="s">
        <v>186</v>
      </c>
    </row>
    <row r="15" spans="1:7" ht="15" customHeight="1" x14ac:dyDescent="0.25">
      <c r="A15" s="1" t="s">
        <v>185</v>
      </c>
      <c r="B15" t="s">
        <v>152</v>
      </c>
      <c r="C15" t="s">
        <v>3</v>
      </c>
      <c r="D15" t="s">
        <v>3</v>
      </c>
      <c r="E15" t="s">
        <v>3</v>
      </c>
      <c r="F15" t="s">
        <v>3</v>
      </c>
      <c r="G15" s="3" t="s">
        <v>289</v>
      </c>
    </row>
    <row r="16" spans="1:7" ht="15" customHeight="1" x14ac:dyDescent="0.25">
      <c r="A16" s="1" t="s">
        <v>185</v>
      </c>
      <c r="B16" t="s">
        <v>152</v>
      </c>
      <c r="C16" t="s">
        <v>3</v>
      </c>
      <c r="D16" t="s">
        <v>3</v>
      </c>
      <c r="E16" t="s">
        <v>3</v>
      </c>
      <c r="F16" t="s">
        <v>3</v>
      </c>
      <c r="G16" s="3" t="s">
        <v>290</v>
      </c>
    </row>
    <row r="17" spans="1:7" ht="15" customHeight="1" x14ac:dyDescent="0.25">
      <c r="A17" s="1" t="s">
        <v>185</v>
      </c>
      <c r="B17" t="s">
        <v>152</v>
      </c>
      <c r="C17" t="s">
        <v>3</v>
      </c>
      <c r="D17" t="s">
        <v>3</v>
      </c>
      <c r="E17" t="s">
        <v>3</v>
      </c>
      <c r="F17" t="s">
        <v>3</v>
      </c>
      <c r="G17" s="3" t="s">
        <v>291</v>
      </c>
    </row>
    <row r="18" spans="1:7" ht="15" customHeight="1" x14ac:dyDescent="0.25">
      <c r="A18" s="1" t="s">
        <v>292</v>
      </c>
      <c r="B18" t="s">
        <v>152</v>
      </c>
      <c r="C18" t="s">
        <v>3</v>
      </c>
      <c r="D18" t="s">
        <v>3</v>
      </c>
      <c r="E18" t="s">
        <v>3</v>
      </c>
      <c r="F18" t="s">
        <v>3</v>
      </c>
      <c r="G18" s="3" t="s">
        <v>293</v>
      </c>
    </row>
    <row r="19" spans="1:7" ht="15" customHeight="1" x14ac:dyDescent="0.25">
      <c r="A19" s="1" t="s">
        <v>287</v>
      </c>
      <c r="B19" t="s">
        <v>152</v>
      </c>
      <c r="C19" t="s">
        <v>3</v>
      </c>
      <c r="D19" t="s">
        <v>3</v>
      </c>
      <c r="E19" t="s">
        <v>3</v>
      </c>
      <c r="F19" t="s">
        <v>3</v>
      </c>
      <c r="G19" s="3" t="s">
        <v>288</v>
      </c>
    </row>
    <row r="20" spans="1:7" ht="15" customHeight="1" x14ac:dyDescent="0.25">
      <c r="A20" s="1" t="s">
        <v>285</v>
      </c>
      <c r="B20" t="s">
        <v>152</v>
      </c>
      <c r="C20" t="s">
        <v>3</v>
      </c>
      <c r="D20" t="s">
        <v>3</v>
      </c>
      <c r="E20" t="s">
        <v>3</v>
      </c>
      <c r="F20" t="s">
        <v>3</v>
      </c>
      <c r="G20" s="3" t="s">
        <v>286</v>
      </c>
    </row>
    <row r="21" spans="1:7" ht="15" customHeight="1" x14ac:dyDescent="0.25">
      <c r="A21" s="1" t="s">
        <v>308</v>
      </c>
      <c r="B21" t="s">
        <v>152</v>
      </c>
      <c r="C21" t="s">
        <v>3</v>
      </c>
      <c r="D21" t="s">
        <v>3</v>
      </c>
      <c r="E21" t="s">
        <v>3</v>
      </c>
      <c r="F21" t="s">
        <v>3</v>
      </c>
      <c r="G21" s="3" t="s">
        <v>309</v>
      </c>
    </row>
    <row r="22" spans="1:7" ht="15" customHeight="1" x14ac:dyDescent="0.25">
      <c r="A22" s="1" t="s">
        <v>310</v>
      </c>
      <c r="B22" t="s">
        <v>152</v>
      </c>
      <c r="C22" t="s">
        <v>3</v>
      </c>
      <c r="D22" t="s">
        <v>3</v>
      </c>
      <c r="E22" t="s">
        <v>3</v>
      </c>
      <c r="F22" t="s">
        <v>3</v>
      </c>
      <c r="G22" s="3" t="s">
        <v>311</v>
      </c>
    </row>
    <row r="23" spans="1:7" ht="15" customHeight="1" x14ac:dyDescent="0.25">
      <c r="A23" s="1" t="s">
        <v>164</v>
      </c>
      <c r="B23" t="s">
        <v>152</v>
      </c>
      <c r="C23" t="s">
        <v>3</v>
      </c>
      <c r="D23" t="s">
        <v>3</v>
      </c>
      <c r="E23" t="s">
        <v>3</v>
      </c>
      <c r="F23" t="s">
        <v>3</v>
      </c>
      <c r="G23" s="3" t="s">
        <v>165</v>
      </c>
    </row>
    <row r="24" spans="1:7" ht="15" customHeight="1" x14ac:dyDescent="0.25">
      <c r="A24" s="1" t="s">
        <v>151</v>
      </c>
      <c r="B24" t="s">
        <v>152</v>
      </c>
      <c r="C24" t="s">
        <v>3</v>
      </c>
      <c r="D24" t="s">
        <v>3</v>
      </c>
      <c r="E24" t="s">
        <v>3</v>
      </c>
      <c r="F24" t="s">
        <v>3</v>
      </c>
      <c r="G24" s="3" t="s">
        <v>153</v>
      </c>
    </row>
    <row r="25" spans="1:7" ht="15" customHeight="1" x14ac:dyDescent="0.25">
      <c r="A25" s="1" t="s">
        <v>167</v>
      </c>
      <c r="B25" t="s">
        <v>152</v>
      </c>
      <c r="C25" t="s">
        <v>3</v>
      </c>
      <c r="D25" t="s">
        <v>3</v>
      </c>
      <c r="E25" t="s">
        <v>3</v>
      </c>
      <c r="F25" t="s">
        <v>3</v>
      </c>
      <c r="G25" s="3" t="s">
        <v>168</v>
      </c>
    </row>
    <row r="26" spans="1:7" ht="15" customHeight="1" x14ac:dyDescent="0.25">
      <c r="A26" s="1" t="s">
        <v>169</v>
      </c>
      <c r="B26" t="s">
        <v>152</v>
      </c>
      <c r="C26" t="s">
        <v>3</v>
      </c>
      <c r="D26" t="s">
        <v>3</v>
      </c>
      <c r="E26" t="s">
        <v>3</v>
      </c>
      <c r="F26" t="s">
        <v>3</v>
      </c>
      <c r="G26" s="3" t="s">
        <v>170</v>
      </c>
    </row>
    <row r="27" spans="1:7" ht="15" customHeight="1" x14ac:dyDescent="0.25">
      <c r="A27" s="1" t="s">
        <v>171</v>
      </c>
      <c r="B27" t="s">
        <v>152</v>
      </c>
      <c r="C27" t="s">
        <v>3</v>
      </c>
      <c r="D27" t="s">
        <v>3</v>
      </c>
      <c r="E27" t="s">
        <v>3</v>
      </c>
      <c r="F27" t="s">
        <v>3</v>
      </c>
      <c r="G27" s="3" t="s">
        <v>172</v>
      </c>
    </row>
    <row r="28" spans="1:7" ht="15" customHeight="1" x14ac:dyDescent="0.25">
      <c r="A28" s="1" t="s">
        <v>278</v>
      </c>
      <c r="B28" t="s">
        <v>152</v>
      </c>
      <c r="C28" t="s">
        <v>3</v>
      </c>
      <c r="D28" t="s">
        <v>3</v>
      </c>
      <c r="E28" t="s">
        <v>3</v>
      </c>
      <c r="F28" t="s">
        <v>3</v>
      </c>
      <c r="G28" s="3" t="s">
        <v>279</v>
      </c>
    </row>
    <row r="29" spans="1:7" ht="15" customHeight="1" x14ac:dyDescent="0.25">
      <c r="A29" s="1" t="s">
        <v>272</v>
      </c>
      <c r="B29" t="s">
        <v>152</v>
      </c>
      <c r="C29" t="s">
        <v>3</v>
      </c>
      <c r="D29" t="s">
        <v>3</v>
      </c>
      <c r="E29" t="s">
        <v>3</v>
      </c>
      <c r="F29" t="s">
        <v>3</v>
      </c>
      <c r="G29" s="3" t="s">
        <v>273</v>
      </c>
    </row>
    <row r="30" spans="1:7" ht="15" customHeight="1" x14ac:dyDescent="0.25">
      <c r="A30" s="1" t="s">
        <v>270</v>
      </c>
      <c r="C30" t="s">
        <v>3</v>
      </c>
      <c r="D30" t="s">
        <v>3</v>
      </c>
      <c r="E30" t="s">
        <v>3</v>
      </c>
      <c r="F30" t="s">
        <v>3</v>
      </c>
      <c r="G30" s="3" t="s">
        <v>271</v>
      </c>
    </row>
    <row r="31" spans="1:7" ht="15" customHeight="1" x14ac:dyDescent="0.25">
      <c r="A31" s="1" t="s">
        <v>262</v>
      </c>
      <c r="B31" t="s">
        <v>188</v>
      </c>
      <c r="C31">
        <v>1</v>
      </c>
      <c r="D31">
        <v>1</v>
      </c>
      <c r="E31">
        <v>1</v>
      </c>
      <c r="F31" t="s">
        <v>263</v>
      </c>
      <c r="G31" s="3" t="s">
        <v>264</v>
      </c>
    </row>
    <row r="32" spans="1:7" ht="15" customHeight="1" x14ac:dyDescent="0.25">
      <c r="A32" s="1" t="s">
        <v>131</v>
      </c>
      <c r="B32" t="s">
        <v>154</v>
      </c>
      <c r="C32" t="s">
        <v>3</v>
      </c>
      <c r="D32" t="s">
        <v>3</v>
      </c>
      <c r="E32" t="s">
        <v>3</v>
      </c>
      <c r="F32" t="s">
        <v>3</v>
      </c>
      <c r="G32" s="3" t="s">
        <v>155</v>
      </c>
    </row>
    <row r="33" spans="1:7" ht="15" customHeight="1" x14ac:dyDescent="0.25">
      <c r="A33" s="1" t="s">
        <v>131</v>
      </c>
      <c r="B33" t="s">
        <v>154</v>
      </c>
      <c r="C33" t="s">
        <v>3</v>
      </c>
      <c r="D33" t="s">
        <v>3</v>
      </c>
      <c r="E33" t="s">
        <v>3</v>
      </c>
      <c r="F33" t="s">
        <v>3</v>
      </c>
      <c r="G33" s="3" t="s">
        <v>155</v>
      </c>
    </row>
    <row r="34" spans="1:7" ht="15" customHeight="1" x14ac:dyDescent="0.25">
      <c r="A34" s="1" t="s">
        <v>131</v>
      </c>
      <c r="B34" t="s">
        <v>154</v>
      </c>
      <c r="C34" t="s">
        <v>3</v>
      </c>
      <c r="D34" t="s">
        <v>3</v>
      </c>
      <c r="E34" t="s">
        <v>3</v>
      </c>
      <c r="F34" t="s">
        <v>3</v>
      </c>
      <c r="G34" s="3" t="s">
        <v>155</v>
      </c>
    </row>
    <row r="35" spans="1:7" ht="15" customHeight="1" x14ac:dyDescent="0.25">
      <c r="A35" s="1" t="s">
        <v>130</v>
      </c>
      <c r="B35" t="s">
        <v>154</v>
      </c>
      <c r="C35" t="s">
        <v>3</v>
      </c>
      <c r="D35" t="s">
        <v>3</v>
      </c>
      <c r="E35" t="s">
        <v>3</v>
      </c>
      <c r="F35" t="s">
        <v>3</v>
      </c>
      <c r="G35" s="3" t="s">
        <v>166</v>
      </c>
    </row>
    <row r="36" spans="1:7" ht="15" customHeight="1" x14ac:dyDescent="0.25">
      <c r="A36" s="1" t="s">
        <v>130</v>
      </c>
      <c r="B36" t="s">
        <v>154</v>
      </c>
      <c r="C36" t="s">
        <v>3</v>
      </c>
      <c r="D36" t="s">
        <v>3</v>
      </c>
      <c r="E36" t="s">
        <v>3</v>
      </c>
      <c r="F36" t="s">
        <v>3</v>
      </c>
      <c r="G36" s="3" t="s">
        <v>166</v>
      </c>
    </row>
    <row r="37" spans="1:7" ht="15" customHeight="1" x14ac:dyDescent="0.25">
      <c r="A37" s="1" t="s">
        <v>130</v>
      </c>
      <c r="B37" t="s">
        <v>154</v>
      </c>
      <c r="C37" t="s">
        <v>3</v>
      </c>
      <c r="D37" t="s">
        <v>3</v>
      </c>
      <c r="E37" t="s">
        <v>3</v>
      </c>
      <c r="F37" t="s">
        <v>3</v>
      </c>
      <c r="G37" s="3" t="s">
        <v>166</v>
      </c>
    </row>
    <row r="38" spans="1:7" ht="15" customHeight="1" x14ac:dyDescent="0.25">
      <c r="A38" s="1" t="s">
        <v>175</v>
      </c>
      <c r="B38" t="s">
        <v>178</v>
      </c>
      <c r="C38" t="s">
        <v>3</v>
      </c>
      <c r="D38" t="s">
        <v>3</v>
      </c>
      <c r="E38" t="s">
        <v>3</v>
      </c>
      <c r="F38" t="s">
        <v>3</v>
      </c>
      <c r="G38" s="3" t="s">
        <v>176</v>
      </c>
    </row>
    <row r="39" spans="1:7" ht="15" customHeight="1" x14ac:dyDescent="0.25">
      <c r="A39" s="1" t="s">
        <v>200</v>
      </c>
      <c r="B39" t="s">
        <v>188</v>
      </c>
      <c r="C39">
        <v>8</v>
      </c>
      <c r="D39">
        <v>1</v>
      </c>
      <c r="E39">
        <v>2</v>
      </c>
      <c r="F39" t="s">
        <v>201</v>
      </c>
      <c r="G39" s="3" t="s">
        <v>202</v>
      </c>
    </row>
    <row r="40" spans="1:7" ht="15" customHeight="1" x14ac:dyDescent="0.25">
      <c r="A40" s="1" t="s">
        <v>236</v>
      </c>
      <c r="B40" t="s">
        <v>188</v>
      </c>
      <c r="C40">
        <v>10</v>
      </c>
      <c r="D40">
        <v>1</v>
      </c>
      <c r="E40">
        <v>3</v>
      </c>
      <c r="F40" t="s">
        <v>237</v>
      </c>
      <c r="G40" s="3" t="s">
        <v>238</v>
      </c>
    </row>
    <row r="41" spans="1:7" ht="15" customHeight="1" x14ac:dyDescent="0.25">
      <c r="A41" s="1" t="s">
        <v>143</v>
      </c>
      <c r="B41" t="s">
        <v>188</v>
      </c>
      <c r="C41">
        <v>2</v>
      </c>
      <c r="D41">
        <v>1</v>
      </c>
      <c r="E41">
        <v>1</v>
      </c>
      <c r="F41" t="s">
        <v>144</v>
      </c>
      <c r="G41" s="3" t="s">
        <v>145</v>
      </c>
    </row>
    <row r="42" spans="1:7" ht="15" customHeight="1" x14ac:dyDescent="0.25">
      <c r="A42" s="1" t="s">
        <v>203</v>
      </c>
      <c r="B42" t="s">
        <v>188</v>
      </c>
      <c r="C42">
        <v>8</v>
      </c>
      <c r="D42">
        <v>1</v>
      </c>
      <c r="E42">
        <v>2</v>
      </c>
      <c r="F42" t="s">
        <v>204</v>
      </c>
      <c r="G42" s="3" t="s">
        <v>205</v>
      </c>
    </row>
    <row r="43" spans="1:7" ht="15" customHeight="1" x14ac:dyDescent="0.25">
      <c r="A43" s="1" t="s">
        <v>146</v>
      </c>
      <c r="B43" t="s">
        <v>188</v>
      </c>
      <c r="C43">
        <v>2</v>
      </c>
      <c r="D43">
        <v>1</v>
      </c>
      <c r="E43">
        <v>1</v>
      </c>
      <c r="F43" t="s">
        <v>147</v>
      </c>
      <c r="G43" s="3" t="s">
        <v>148</v>
      </c>
    </row>
    <row r="44" spans="1:7" ht="15" customHeight="1" x14ac:dyDescent="0.25">
      <c r="A44" s="1" t="s">
        <v>239</v>
      </c>
      <c r="B44" t="s">
        <v>188</v>
      </c>
      <c r="C44">
        <v>8</v>
      </c>
      <c r="D44">
        <v>1</v>
      </c>
      <c r="E44">
        <v>2</v>
      </c>
      <c r="F44" t="s">
        <v>240</v>
      </c>
      <c r="G44" s="3" t="s">
        <v>241</v>
      </c>
    </row>
    <row r="45" spans="1:7" x14ac:dyDescent="0.25">
      <c r="A45" s="1" t="s">
        <v>156</v>
      </c>
      <c r="C45" t="s">
        <v>3</v>
      </c>
      <c r="D45" t="s">
        <v>3</v>
      </c>
      <c r="E45" t="s">
        <v>3</v>
      </c>
      <c r="F45" t="s">
        <v>3</v>
      </c>
      <c r="G45" s="3" t="s">
        <v>157</v>
      </c>
    </row>
    <row r="46" spans="1:7" x14ac:dyDescent="0.25">
      <c r="A46" s="1" t="s">
        <v>156</v>
      </c>
      <c r="C46" t="s">
        <v>3</v>
      </c>
      <c r="D46" t="s">
        <v>3</v>
      </c>
      <c r="E46" t="s">
        <v>3</v>
      </c>
      <c r="F46" t="s">
        <v>3</v>
      </c>
      <c r="G46" s="3" t="s">
        <v>157</v>
      </c>
    </row>
    <row r="47" spans="1:7" ht="15" customHeight="1" x14ac:dyDescent="0.25">
      <c r="A47" s="1" t="s">
        <v>283</v>
      </c>
      <c r="B47" t="s">
        <v>154</v>
      </c>
      <c r="C47" t="s">
        <v>3</v>
      </c>
      <c r="D47" t="s">
        <v>3</v>
      </c>
      <c r="E47" t="s">
        <v>3</v>
      </c>
      <c r="F47" t="s">
        <v>3</v>
      </c>
      <c r="G47" s="3" t="s">
        <v>284</v>
      </c>
    </row>
    <row r="48" spans="1:7" ht="15" customHeight="1" x14ac:dyDescent="0.25">
      <c r="A48" s="1" t="s">
        <v>283</v>
      </c>
      <c r="B48" t="s">
        <v>154</v>
      </c>
      <c r="C48" t="s">
        <v>3</v>
      </c>
      <c r="D48" t="s">
        <v>3</v>
      </c>
      <c r="E48" t="s">
        <v>3</v>
      </c>
      <c r="F48" t="s">
        <v>3</v>
      </c>
      <c r="G48" s="3" t="s">
        <v>284</v>
      </c>
    </row>
    <row r="49" spans="1:7" ht="15" customHeight="1" x14ac:dyDescent="0.25">
      <c r="A49" s="1" t="s">
        <v>283</v>
      </c>
      <c r="B49" t="s">
        <v>154</v>
      </c>
      <c r="C49" t="s">
        <v>3</v>
      </c>
      <c r="D49" t="s">
        <v>3</v>
      </c>
      <c r="E49" t="s">
        <v>3</v>
      </c>
      <c r="F49" t="s">
        <v>3</v>
      </c>
      <c r="G49" s="3" t="s">
        <v>284</v>
      </c>
    </row>
    <row r="50" spans="1:7" ht="15" customHeight="1" x14ac:dyDescent="0.25">
      <c r="A50" s="1" t="s">
        <v>224</v>
      </c>
      <c r="B50" t="s">
        <v>188</v>
      </c>
      <c r="C50">
        <v>4</v>
      </c>
      <c r="D50">
        <v>1</v>
      </c>
      <c r="E50">
        <v>2</v>
      </c>
      <c r="F50" t="s">
        <v>225</v>
      </c>
      <c r="G50" s="3" t="s">
        <v>226</v>
      </c>
    </row>
    <row r="51" spans="1:7" ht="15" customHeight="1" x14ac:dyDescent="0.25">
      <c r="A51" s="1" t="s">
        <v>158</v>
      </c>
      <c r="C51" t="s">
        <v>3</v>
      </c>
      <c r="D51" t="s">
        <v>3</v>
      </c>
      <c r="E51" t="s">
        <v>3</v>
      </c>
      <c r="F51" t="s">
        <v>3</v>
      </c>
      <c r="G51" s="3" t="s">
        <v>159</v>
      </c>
    </row>
    <row r="52" spans="1:7" ht="15" customHeight="1" x14ac:dyDescent="0.25">
      <c r="A52" s="1" t="s">
        <v>251</v>
      </c>
      <c r="B52" t="s">
        <v>188</v>
      </c>
      <c r="C52">
        <v>16</v>
      </c>
      <c r="D52">
        <v>2</v>
      </c>
      <c r="E52">
        <v>4</v>
      </c>
      <c r="F52" t="s">
        <v>252</v>
      </c>
      <c r="G52" s="3" t="s">
        <v>253</v>
      </c>
    </row>
    <row r="53" spans="1:7" ht="15" customHeight="1" x14ac:dyDescent="0.25">
      <c r="A53" s="1" t="s">
        <v>182</v>
      </c>
      <c r="B53" t="s">
        <v>178</v>
      </c>
      <c r="C53" t="s">
        <v>3</v>
      </c>
      <c r="D53" t="s">
        <v>3</v>
      </c>
      <c r="E53" t="s">
        <v>3</v>
      </c>
      <c r="F53" t="s">
        <v>3</v>
      </c>
      <c r="G53" s="3" t="s">
        <v>181</v>
      </c>
    </row>
    <row r="54" spans="1:7" ht="15" customHeight="1" x14ac:dyDescent="0.25">
      <c r="A54" s="1" t="s">
        <v>274</v>
      </c>
      <c r="B54" t="s">
        <v>178</v>
      </c>
      <c r="C54" t="s">
        <v>3</v>
      </c>
      <c r="D54" t="s">
        <v>3</v>
      </c>
      <c r="E54" t="s">
        <v>3</v>
      </c>
      <c r="F54" t="s">
        <v>3</v>
      </c>
      <c r="G54" s="3" t="s">
        <v>275</v>
      </c>
    </row>
    <row r="55" spans="1:7" ht="15" customHeight="1" x14ac:dyDescent="0.25">
      <c r="A55" s="1" t="s">
        <v>215</v>
      </c>
      <c r="B55" t="s">
        <v>188</v>
      </c>
      <c r="C55">
        <v>14</v>
      </c>
      <c r="D55">
        <v>1</v>
      </c>
      <c r="E55">
        <v>4</v>
      </c>
      <c r="F55" t="s">
        <v>216</v>
      </c>
      <c r="G55" s="3" t="s">
        <v>217</v>
      </c>
    </row>
    <row r="56" spans="1:7" ht="15" customHeight="1" x14ac:dyDescent="0.25">
      <c r="A56" s="1" t="s">
        <v>177</v>
      </c>
      <c r="B56" t="s">
        <v>178</v>
      </c>
      <c r="C56" t="s">
        <v>3</v>
      </c>
      <c r="D56" t="s">
        <v>3</v>
      </c>
      <c r="E56" t="s">
        <v>3</v>
      </c>
      <c r="F56" t="s">
        <v>3</v>
      </c>
      <c r="G56" s="3" t="s">
        <v>176</v>
      </c>
    </row>
    <row r="57" spans="1:7" ht="15" customHeight="1" x14ac:dyDescent="0.25">
      <c r="A57" s="1" t="s">
        <v>254</v>
      </c>
      <c r="B57" t="s">
        <v>255</v>
      </c>
      <c r="C57">
        <v>16</v>
      </c>
      <c r="D57">
        <v>2</v>
      </c>
      <c r="E57">
        <v>4</v>
      </c>
      <c r="F57" t="s">
        <v>256</v>
      </c>
      <c r="G57" s="3" t="s">
        <v>257</v>
      </c>
    </row>
    <row r="58" spans="1:7" ht="15" customHeight="1" x14ac:dyDescent="0.25">
      <c r="A58" s="1" t="s">
        <v>265</v>
      </c>
      <c r="B58" t="s">
        <v>188</v>
      </c>
      <c r="C58">
        <v>1</v>
      </c>
      <c r="D58">
        <v>1</v>
      </c>
      <c r="E58">
        <v>1</v>
      </c>
      <c r="F58" t="s">
        <v>266</v>
      </c>
      <c r="G58" s="3" t="s">
        <v>148</v>
      </c>
    </row>
    <row r="59" spans="1:7" ht="15" customHeight="1" x14ac:dyDescent="0.25">
      <c r="A59" s="1" t="s">
        <v>149</v>
      </c>
      <c r="B59" t="s">
        <v>188</v>
      </c>
      <c r="C59">
        <v>2</v>
      </c>
      <c r="D59">
        <v>1</v>
      </c>
      <c r="E59">
        <v>1</v>
      </c>
      <c r="F59" t="s">
        <v>150</v>
      </c>
    </row>
    <row r="60" spans="1:7" ht="15" customHeight="1" x14ac:dyDescent="0.25">
      <c r="A60" s="1" t="s">
        <v>318</v>
      </c>
      <c r="B60" t="s">
        <v>188</v>
      </c>
      <c r="C60">
        <v>6</v>
      </c>
      <c r="D60">
        <v>1</v>
      </c>
      <c r="E60">
        <v>2</v>
      </c>
      <c r="F60" t="s">
        <v>319</v>
      </c>
    </row>
    <row r="61" spans="1:7" ht="15" customHeight="1" x14ac:dyDescent="0.25">
      <c r="A61" s="1" t="s">
        <v>227</v>
      </c>
      <c r="B61" t="s">
        <v>188</v>
      </c>
      <c r="C61">
        <v>4</v>
      </c>
      <c r="D61">
        <v>1</v>
      </c>
      <c r="E61">
        <v>2</v>
      </c>
      <c r="F61" t="s">
        <v>228</v>
      </c>
      <c r="G61" s="3" t="s">
        <v>229</v>
      </c>
    </row>
    <row r="62" spans="1:7" ht="15" customHeight="1" x14ac:dyDescent="0.25">
      <c r="A62" s="1" t="s">
        <v>276</v>
      </c>
      <c r="B62" t="s">
        <v>178</v>
      </c>
      <c r="C62" t="s">
        <v>3</v>
      </c>
      <c r="D62" t="s">
        <v>3</v>
      </c>
      <c r="E62" t="s">
        <v>3</v>
      </c>
      <c r="F62" t="s">
        <v>3</v>
      </c>
      <c r="G62" s="3" t="s">
        <v>277</v>
      </c>
    </row>
    <row r="63" spans="1:7" ht="15" customHeight="1" x14ac:dyDescent="0.25">
      <c r="A63" s="1" t="s">
        <v>267</v>
      </c>
      <c r="B63" t="s">
        <v>188</v>
      </c>
      <c r="C63">
        <v>1</v>
      </c>
      <c r="D63">
        <v>1</v>
      </c>
      <c r="E63">
        <v>1</v>
      </c>
      <c r="F63" t="s">
        <v>268</v>
      </c>
      <c r="G63" s="3" t="s">
        <v>269</v>
      </c>
    </row>
    <row r="64" spans="1:7" ht="15" customHeight="1" x14ac:dyDescent="0.25">
      <c r="A64" s="1" t="s">
        <v>312</v>
      </c>
      <c r="B64" t="s">
        <v>255</v>
      </c>
      <c r="C64">
        <v>2</v>
      </c>
      <c r="D64">
        <v>1</v>
      </c>
      <c r="E64">
        <v>1</v>
      </c>
      <c r="F64" t="s">
        <v>313</v>
      </c>
      <c r="G64" s="3" t="s">
        <v>314</v>
      </c>
    </row>
    <row r="65" spans="1:7" ht="15" customHeight="1" x14ac:dyDescent="0.25">
      <c r="A65" s="1" t="s">
        <v>233</v>
      </c>
      <c r="B65" t="s">
        <v>188</v>
      </c>
      <c r="C65">
        <v>10</v>
      </c>
      <c r="D65">
        <v>1</v>
      </c>
      <c r="E65">
        <v>3</v>
      </c>
      <c r="F65" t="s">
        <v>234</v>
      </c>
      <c r="G65" s="3" t="s">
        <v>235</v>
      </c>
    </row>
    <row r="66" spans="1:7" ht="15" customHeight="1" x14ac:dyDescent="0.25">
      <c r="A66" s="1" t="s">
        <v>258</v>
      </c>
      <c r="B66" t="s">
        <v>178</v>
      </c>
      <c r="C66" t="s">
        <v>3</v>
      </c>
      <c r="D66" t="s">
        <v>3</v>
      </c>
      <c r="E66" t="s">
        <v>3</v>
      </c>
      <c r="F66" t="s">
        <v>3</v>
      </c>
      <c r="G66" s="3" t="s">
        <v>259</v>
      </c>
    </row>
    <row r="67" spans="1:7" ht="15" customHeight="1" x14ac:dyDescent="0.25">
      <c r="A67" s="1" t="s">
        <v>245</v>
      </c>
      <c r="B67" t="s">
        <v>188</v>
      </c>
      <c r="C67">
        <v>2</v>
      </c>
      <c r="D67">
        <v>1</v>
      </c>
      <c r="E67">
        <v>1</v>
      </c>
      <c r="F67" t="s">
        <v>246</v>
      </c>
      <c r="G67" s="3" t="s">
        <v>247</v>
      </c>
    </row>
    <row r="68" spans="1:7" ht="15" customHeight="1" x14ac:dyDescent="0.25">
      <c r="A68" s="1" t="s">
        <v>187</v>
      </c>
      <c r="B68" t="s">
        <v>188</v>
      </c>
      <c r="C68">
        <v>6</v>
      </c>
      <c r="D68">
        <v>1</v>
      </c>
      <c r="E68">
        <v>2</v>
      </c>
      <c r="F68" t="s">
        <v>189</v>
      </c>
      <c r="G68" s="3" t="s">
        <v>190</v>
      </c>
    </row>
    <row r="69" spans="1:7" ht="15" customHeight="1" x14ac:dyDescent="0.25">
      <c r="A69" s="1" t="s">
        <v>304</v>
      </c>
      <c r="B69" t="s">
        <v>188</v>
      </c>
      <c r="C69">
        <v>20</v>
      </c>
      <c r="D69">
        <v>2</v>
      </c>
      <c r="E69">
        <v>5</v>
      </c>
      <c r="F69" t="s">
        <v>305</v>
      </c>
      <c r="G69" s="3" t="s">
        <v>306</v>
      </c>
    </row>
    <row r="70" spans="1:7" ht="15" customHeight="1" x14ac:dyDescent="0.25">
      <c r="A70" s="1" t="s">
        <v>137</v>
      </c>
      <c r="B70" t="s">
        <v>188</v>
      </c>
      <c r="C70">
        <v>1</v>
      </c>
      <c r="D70">
        <v>1</v>
      </c>
      <c r="E70">
        <v>1</v>
      </c>
      <c r="F70" t="s">
        <v>141</v>
      </c>
      <c r="G70" s="3" t="s">
        <v>142</v>
      </c>
    </row>
    <row r="71" spans="1:7" ht="15" customHeight="1" x14ac:dyDescent="0.25">
      <c r="A71" s="1" t="s">
        <v>191</v>
      </c>
      <c r="B71" t="s">
        <v>188</v>
      </c>
      <c r="C71">
        <v>6</v>
      </c>
      <c r="D71">
        <v>1</v>
      </c>
      <c r="E71">
        <v>2</v>
      </c>
      <c r="F71" t="s">
        <v>192</v>
      </c>
      <c r="G71" s="3" t="s">
        <v>193</v>
      </c>
    </row>
    <row r="72" spans="1:7" ht="15" customHeight="1" x14ac:dyDescent="0.25">
      <c r="A72" s="1" t="s">
        <v>194</v>
      </c>
      <c r="B72" t="s">
        <v>188</v>
      </c>
      <c r="C72">
        <v>6</v>
      </c>
      <c r="D72">
        <v>1</v>
      </c>
      <c r="E72">
        <v>2</v>
      </c>
      <c r="F72" t="s">
        <v>195</v>
      </c>
      <c r="G72" s="3" t="s">
        <v>196</v>
      </c>
    </row>
    <row r="73" spans="1:7" ht="15" customHeight="1" x14ac:dyDescent="0.25">
      <c r="A73" s="1" t="s">
        <v>230</v>
      </c>
      <c r="B73" t="s">
        <v>188</v>
      </c>
      <c r="C73">
        <v>4</v>
      </c>
      <c r="D73">
        <v>1</v>
      </c>
      <c r="E73">
        <v>2</v>
      </c>
      <c r="F73" t="s">
        <v>231</v>
      </c>
      <c r="G73" s="3" t="s">
        <v>232</v>
      </c>
    </row>
    <row r="74" spans="1:7" ht="15" customHeight="1" x14ac:dyDescent="0.25">
      <c r="A74" s="1" t="s">
        <v>301</v>
      </c>
      <c r="B74" t="s">
        <v>188</v>
      </c>
      <c r="C74">
        <v>18</v>
      </c>
      <c r="D74">
        <v>2</v>
      </c>
      <c r="E74">
        <v>4</v>
      </c>
      <c r="F74" t="s">
        <v>302</v>
      </c>
      <c r="G74" s="3" t="s">
        <v>303</v>
      </c>
    </row>
    <row r="75" spans="1:7" x14ac:dyDescent="0.25">
      <c r="A75" s="1" t="s">
        <v>218</v>
      </c>
      <c r="B75" t="s">
        <v>188</v>
      </c>
      <c r="C75">
        <v>14</v>
      </c>
      <c r="D75">
        <v>1</v>
      </c>
      <c r="E75">
        <v>4</v>
      </c>
      <c r="F75" t="s">
        <v>219</v>
      </c>
      <c r="G75" s="3" t="s">
        <v>220</v>
      </c>
    </row>
    <row r="76" spans="1:7" ht="15" customHeight="1" x14ac:dyDescent="0.25">
      <c r="A76" s="1" t="s">
        <v>260</v>
      </c>
      <c r="C76" t="s">
        <v>3</v>
      </c>
      <c r="D76" t="s">
        <v>3</v>
      </c>
      <c r="E76" t="s">
        <v>3</v>
      </c>
      <c r="F76" t="s">
        <v>3</v>
      </c>
      <c r="G76" s="3" t="s">
        <v>261</v>
      </c>
    </row>
    <row r="77" spans="1:7" ht="15" customHeight="1" x14ac:dyDescent="0.25">
      <c r="A77" s="1" t="s">
        <v>260</v>
      </c>
      <c r="C77" t="s">
        <v>3</v>
      </c>
      <c r="D77" t="s">
        <v>3</v>
      </c>
      <c r="E77" t="s">
        <v>3</v>
      </c>
      <c r="F77" t="s">
        <v>3</v>
      </c>
      <c r="G77" s="3" t="s">
        <v>261</v>
      </c>
    </row>
    <row r="78" spans="1:7" ht="15" customHeight="1" x14ac:dyDescent="0.25">
      <c r="A78" s="1" t="s">
        <v>132</v>
      </c>
      <c r="B78" t="s">
        <v>162</v>
      </c>
      <c r="C78" t="s">
        <v>3</v>
      </c>
      <c r="D78" t="s">
        <v>3</v>
      </c>
      <c r="E78" t="s">
        <v>3</v>
      </c>
      <c r="F78" t="s">
        <v>3</v>
      </c>
      <c r="G78" s="3" t="s">
        <v>179</v>
      </c>
    </row>
    <row r="79" spans="1:7" ht="15" customHeight="1" x14ac:dyDescent="0.25">
      <c r="A79" s="1" t="s">
        <v>132</v>
      </c>
      <c r="B79" t="s">
        <v>162</v>
      </c>
      <c r="C79" t="s">
        <v>3</v>
      </c>
      <c r="D79" t="s">
        <v>3</v>
      </c>
      <c r="E79" t="s">
        <v>3</v>
      </c>
      <c r="F79" t="s">
        <v>3</v>
      </c>
      <c r="G79" s="3" t="s">
        <v>179</v>
      </c>
    </row>
    <row r="80" spans="1:7" ht="15" customHeight="1" x14ac:dyDescent="0.25">
      <c r="A80" s="1" t="s">
        <v>132</v>
      </c>
      <c r="B80" t="s">
        <v>162</v>
      </c>
      <c r="C80" t="s">
        <v>3</v>
      </c>
      <c r="D80" t="s">
        <v>3</v>
      </c>
      <c r="E80" t="s">
        <v>3</v>
      </c>
      <c r="F80" t="s">
        <v>3</v>
      </c>
      <c r="G80" s="3" t="s">
        <v>179</v>
      </c>
    </row>
    <row r="81" spans="1:7" ht="15" customHeight="1" x14ac:dyDescent="0.25">
      <c r="A81" s="1" t="s">
        <v>209</v>
      </c>
      <c r="B81" t="s">
        <v>188</v>
      </c>
      <c r="C81">
        <v>12</v>
      </c>
      <c r="D81">
        <v>1</v>
      </c>
      <c r="E81">
        <v>3</v>
      </c>
      <c r="F81" t="s">
        <v>210</v>
      </c>
      <c r="G81" s="3" t="s">
        <v>211</v>
      </c>
    </row>
    <row r="82" spans="1:7" ht="15" customHeight="1" x14ac:dyDescent="0.25">
      <c r="A82" s="1" t="s">
        <v>173</v>
      </c>
      <c r="B82" t="s">
        <v>152</v>
      </c>
      <c r="C82" t="s">
        <v>3</v>
      </c>
      <c r="D82" t="s">
        <v>3</v>
      </c>
      <c r="E82" t="s">
        <v>3</v>
      </c>
      <c r="F82" t="s">
        <v>3</v>
      </c>
      <c r="G82" s="3" t="s">
        <v>174</v>
      </c>
    </row>
    <row r="83" spans="1:7" ht="15" customHeight="1" x14ac:dyDescent="0.25">
      <c r="A83" s="1" t="s">
        <v>315</v>
      </c>
      <c r="B83" t="s">
        <v>255</v>
      </c>
      <c r="C83">
        <v>4</v>
      </c>
      <c r="D83">
        <v>1</v>
      </c>
      <c r="E83">
        <v>2</v>
      </c>
      <c r="F83" t="s">
        <v>316</v>
      </c>
      <c r="G83" s="3" t="s">
        <v>317</v>
      </c>
    </row>
    <row r="84" spans="1:7" ht="15" customHeight="1" x14ac:dyDescent="0.25">
      <c r="A84" s="1" t="s">
        <v>221</v>
      </c>
      <c r="B84" t="s">
        <v>188</v>
      </c>
      <c r="C84">
        <v>14</v>
      </c>
      <c r="D84">
        <v>1</v>
      </c>
      <c r="E84">
        <v>4</v>
      </c>
      <c r="F84" t="s">
        <v>222</v>
      </c>
      <c r="G84" s="3" t="s">
        <v>223</v>
      </c>
    </row>
    <row r="85" spans="1:7" ht="15" customHeight="1" x14ac:dyDescent="0.25">
      <c r="A85" s="1" t="s">
        <v>160</v>
      </c>
      <c r="B85" t="s">
        <v>178</v>
      </c>
      <c r="C85" t="s">
        <v>3</v>
      </c>
      <c r="D85" t="s">
        <v>3</v>
      </c>
      <c r="E85" t="s">
        <v>3</v>
      </c>
      <c r="F85" t="s">
        <v>3</v>
      </c>
      <c r="G85" s="3" t="s">
        <v>161</v>
      </c>
    </row>
    <row r="86" spans="1:7" ht="15" customHeight="1" x14ac:dyDescent="0.25">
      <c r="A86" s="1" t="s">
        <v>160</v>
      </c>
      <c r="B86" t="s">
        <v>178</v>
      </c>
      <c r="C86" t="s">
        <v>3</v>
      </c>
      <c r="D86" t="s">
        <v>3</v>
      </c>
      <c r="E86" t="s">
        <v>3</v>
      </c>
      <c r="F86" t="s">
        <v>3</v>
      </c>
      <c r="G86" s="3" t="s">
        <v>161</v>
      </c>
    </row>
    <row r="87" spans="1:7" ht="15" customHeight="1" x14ac:dyDescent="0.25">
      <c r="A87" s="1" t="s">
        <v>160</v>
      </c>
      <c r="B87" t="s">
        <v>178</v>
      </c>
      <c r="C87" t="s">
        <v>3</v>
      </c>
      <c r="D87" t="s">
        <v>3</v>
      </c>
      <c r="E87" t="s">
        <v>3</v>
      </c>
      <c r="F87" t="s">
        <v>3</v>
      </c>
      <c r="G87" s="3" t="s">
        <v>161</v>
      </c>
    </row>
    <row r="88" spans="1:7" ht="15" customHeight="1" x14ac:dyDescent="0.25">
      <c r="A88" s="1" t="s">
        <v>212</v>
      </c>
      <c r="B88" t="s">
        <v>188</v>
      </c>
      <c r="C88">
        <v>12</v>
      </c>
      <c r="D88">
        <v>1</v>
      </c>
      <c r="E88">
        <v>3</v>
      </c>
      <c r="F88" t="s">
        <v>213</v>
      </c>
      <c r="G88" s="3" t="s">
        <v>214</v>
      </c>
    </row>
    <row r="89" spans="1:7" ht="15" customHeight="1" x14ac:dyDescent="0.25">
      <c r="A89" s="1" t="s">
        <v>134</v>
      </c>
      <c r="B89" t="s">
        <v>162</v>
      </c>
      <c r="C89" t="s">
        <v>3</v>
      </c>
      <c r="D89" t="s">
        <v>3</v>
      </c>
      <c r="E89" t="s">
        <v>3</v>
      </c>
      <c r="F89" t="s">
        <v>3</v>
      </c>
      <c r="G89" s="3" t="s">
        <v>282</v>
      </c>
    </row>
    <row r="90" spans="1:7" ht="15" customHeight="1" x14ac:dyDescent="0.25">
      <c r="A90" s="1" t="s">
        <v>134</v>
      </c>
      <c r="B90" t="s">
        <v>162</v>
      </c>
      <c r="C90" t="s">
        <v>3</v>
      </c>
      <c r="D90" t="s">
        <v>3</v>
      </c>
      <c r="E90" t="s">
        <v>3</v>
      </c>
      <c r="F90" t="s">
        <v>3</v>
      </c>
      <c r="G90" s="3" t="s">
        <v>282</v>
      </c>
    </row>
    <row r="91" spans="1:7" ht="15" customHeight="1" x14ac:dyDescent="0.25">
      <c r="A91" s="1" t="s">
        <v>134</v>
      </c>
      <c r="B91" t="s">
        <v>162</v>
      </c>
      <c r="C91" t="s">
        <v>3</v>
      </c>
      <c r="D91" t="s">
        <v>3</v>
      </c>
      <c r="E91" t="s">
        <v>3</v>
      </c>
      <c r="F91" t="s">
        <v>3</v>
      </c>
      <c r="G91" s="3" t="s">
        <v>282</v>
      </c>
    </row>
    <row r="92" spans="1:7" ht="15" customHeight="1" x14ac:dyDescent="0.25">
      <c r="A92" s="1" t="s">
        <v>296</v>
      </c>
      <c r="B92" t="s">
        <v>255</v>
      </c>
      <c r="C92">
        <v>16</v>
      </c>
      <c r="D92">
        <v>2</v>
      </c>
      <c r="E92">
        <v>4</v>
      </c>
      <c r="F92" t="s">
        <v>297</v>
      </c>
      <c r="G92" s="3" t="s">
        <v>257</v>
      </c>
    </row>
    <row r="93" spans="1:7" ht="15" customHeight="1" x14ac:dyDescent="0.25">
      <c r="A93" s="1" t="s">
        <v>133</v>
      </c>
      <c r="B93" t="s">
        <v>162</v>
      </c>
      <c r="C93" t="s">
        <v>3</v>
      </c>
      <c r="D93" t="s">
        <v>3</v>
      </c>
      <c r="E93" t="s">
        <v>3</v>
      </c>
      <c r="F93" t="s">
        <v>3</v>
      </c>
      <c r="G93" s="3" t="s">
        <v>163</v>
      </c>
    </row>
    <row r="94" spans="1:7" ht="15" customHeight="1" x14ac:dyDescent="0.25">
      <c r="A94" s="1" t="s">
        <v>133</v>
      </c>
      <c r="B94" t="s">
        <v>162</v>
      </c>
      <c r="C94" t="s">
        <v>3</v>
      </c>
      <c r="D94" t="s">
        <v>3</v>
      </c>
      <c r="E94" t="s">
        <v>3</v>
      </c>
      <c r="F94" t="s">
        <v>3</v>
      </c>
      <c r="G94" s="3" t="s">
        <v>163</v>
      </c>
    </row>
    <row r="95" spans="1:7" ht="15" customHeight="1" x14ac:dyDescent="0.25">
      <c r="A95" s="1" t="s">
        <v>133</v>
      </c>
      <c r="B95" t="s">
        <v>162</v>
      </c>
      <c r="C95" t="s">
        <v>3</v>
      </c>
      <c r="D95" t="s">
        <v>3</v>
      </c>
      <c r="E95" t="s">
        <v>3</v>
      </c>
      <c r="F95" t="s">
        <v>3</v>
      </c>
      <c r="G95" s="3" t="s">
        <v>163</v>
      </c>
    </row>
  </sheetData>
  <autoFilter ref="A1:G95"/>
  <sortState ref="A2:G93">
    <sortCondition ref="A2:A93"/>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Summary</vt:lpstr>
      <vt:lpstr>Treasure</vt:lpstr>
      <vt:lpstr>Door</vt:lpstr>
    </vt:vector>
  </TitlesOfParts>
  <Company>Target Corp</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Brian.Henk2</dc:creator>
  <cp:lastModifiedBy>rajivtm</cp:lastModifiedBy>
  <dcterms:created xsi:type="dcterms:W3CDTF">2013-07-04T20:30:58Z</dcterms:created>
  <dcterms:modified xsi:type="dcterms:W3CDTF">2013-07-15T20:24:57Z</dcterms:modified>
</cp:coreProperties>
</file>